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hD\Thesis\Data\Spreadsheets for submission\"/>
    </mc:Choice>
  </mc:AlternateContent>
  <bookViews>
    <workbookView xWindow="0" yWindow="0" windowWidth="19200" windowHeight="11595" tabRatio="848" activeTab="2"/>
  </bookViews>
  <sheets>
    <sheet name="Sites" sheetId="1" r:id="rId1"/>
    <sheet name="Climate" sheetId="2" r:id="rId2"/>
    <sheet name="Vegetation" sheetId="3" r:id="rId3"/>
  </sheets>
  <definedNames>
    <definedName name="_xlnm._FilterDatabase" localSheetId="1" hidden="1">Climate!$A$2:$W$70</definedName>
    <definedName name="_xlnm._FilterDatabase" localSheetId="0" hidden="1">Sites!$A$3:$AW$71</definedName>
    <definedName name="_xlnm._FilterDatabase" localSheetId="2" hidden="1">Vegetation!$A$3:$CC$71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5" i="3" l="1"/>
  <c r="BG6" i="3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4" i="3"/>
  <c r="BO5" i="3" l="1"/>
  <c r="BQ5" i="3" s="1"/>
  <c r="BO6" i="3"/>
  <c r="BR6" i="3" s="1"/>
  <c r="BO7" i="3"/>
  <c r="BQ7" i="3" s="1"/>
  <c r="BO8" i="3"/>
  <c r="BR8" i="3" s="1"/>
  <c r="BO9" i="3"/>
  <c r="BS9" i="3" s="1"/>
  <c r="BO10" i="3"/>
  <c r="BR10" i="3" s="1"/>
  <c r="BO11" i="3"/>
  <c r="BQ11" i="3" s="1"/>
  <c r="BO12" i="3"/>
  <c r="BR12" i="3" s="1"/>
  <c r="BO13" i="3"/>
  <c r="BR13" i="3" s="1"/>
  <c r="BO14" i="3"/>
  <c r="BR14" i="3" s="1"/>
  <c r="BO15" i="3"/>
  <c r="BQ15" i="3" s="1"/>
  <c r="BO16" i="3"/>
  <c r="BQ16" i="3" s="1"/>
  <c r="BO17" i="3"/>
  <c r="BQ17" i="3" s="1"/>
  <c r="BO18" i="3"/>
  <c r="BQ18" i="3" s="1"/>
  <c r="BO19" i="3"/>
  <c r="BQ19" i="3" s="1"/>
  <c r="BO20" i="3"/>
  <c r="BS20" i="3" s="1"/>
  <c r="BO21" i="3"/>
  <c r="BQ21" i="3" s="1"/>
  <c r="BO22" i="3"/>
  <c r="BQ22" i="3" s="1"/>
  <c r="BO23" i="3"/>
  <c r="BQ23" i="3" s="1"/>
  <c r="BO24" i="3"/>
  <c r="BS24" i="3" s="1"/>
  <c r="BO25" i="3"/>
  <c r="BQ25" i="3" s="1"/>
  <c r="BO26" i="3"/>
  <c r="BR26" i="3" s="1"/>
  <c r="BO27" i="3"/>
  <c r="BQ27" i="3" s="1"/>
  <c r="BO28" i="3"/>
  <c r="BQ28" i="3" s="1"/>
  <c r="BO29" i="3"/>
  <c r="BQ29" i="3" s="1"/>
  <c r="BO30" i="3"/>
  <c r="BR30" i="3" s="1"/>
  <c r="BO31" i="3"/>
  <c r="BQ31" i="3" s="1"/>
  <c r="BO32" i="3"/>
  <c r="BR32" i="3" s="1"/>
  <c r="BO33" i="3"/>
  <c r="BR33" i="3" s="1"/>
  <c r="BO34" i="3"/>
  <c r="BR34" i="3" s="1"/>
  <c r="BO35" i="3"/>
  <c r="BQ35" i="3" s="1"/>
  <c r="BO36" i="3"/>
  <c r="BQ36" i="3" s="1"/>
  <c r="BO37" i="3"/>
  <c r="BS37" i="3" s="1"/>
  <c r="BO38" i="3"/>
  <c r="BQ38" i="3" s="1"/>
  <c r="BO39" i="3"/>
  <c r="BQ39" i="3" s="1"/>
  <c r="BO40" i="3"/>
  <c r="BR40" i="3" s="1"/>
  <c r="BO41" i="3"/>
  <c r="BQ41" i="3" s="1"/>
  <c r="BO42" i="3"/>
  <c r="BQ42" i="3" s="1"/>
  <c r="BO43" i="3"/>
  <c r="BR43" i="3" s="1"/>
  <c r="BO44" i="3"/>
  <c r="BQ44" i="3" s="1"/>
  <c r="BO45" i="3"/>
  <c r="BQ45" i="3" s="1"/>
  <c r="BO46" i="3"/>
  <c r="BQ46" i="3" s="1"/>
  <c r="BO47" i="3"/>
  <c r="BS47" i="3" s="1"/>
  <c r="BO48" i="3"/>
  <c r="BS48" i="3" s="1"/>
  <c r="BO49" i="3"/>
  <c r="BQ49" i="3" s="1"/>
  <c r="BO50" i="3"/>
  <c r="BR50" i="3" s="1"/>
  <c r="BO51" i="3"/>
  <c r="BQ51" i="3" s="1"/>
  <c r="BO52" i="3"/>
  <c r="BQ52" i="3" s="1"/>
  <c r="BO53" i="3"/>
  <c r="BQ53" i="3" s="1"/>
  <c r="BO54" i="3"/>
  <c r="BR54" i="3" s="1"/>
  <c r="BO55" i="3"/>
  <c r="BQ55" i="3" s="1"/>
  <c r="BO56" i="3"/>
  <c r="BS56" i="3" s="1"/>
  <c r="BO57" i="3"/>
  <c r="BQ57" i="3" s="1"/>
  <c r="BO58" i="3"/>
  <c r="BR58" i="3" s="1"/>
  <c r="BO59" i="3"/>
  <c r="BQ59" i="3" s="1"/>
  <c r="BO60" i="3"/>
  <c r="BS60" i="3" s="1"/>
  <c r="BO61" i="3"/>
  <c r="BQ61" i="3" s="1"/>
  <c r="BO62" i="3"/>
  <c r="BS62" i="3" s="1"/>
  <c r="BO63" i="3"/>
  <c r="BQ63" i="3" s="1"/>
  <c r="BO64" i="3"/>
  <c r="BQ64" i="3" s="1"/>
  <c r="BO65" i="3"/>
  <c r="BR65" i="3" s="1"/>
  <c r="BO66" i="3"/>
  <c r="BS66" i="3" s="1"/>
  <c r="BO67" i="3"/>
  <c r="BQ67" i="3" s="1"/>
  <c r="BO68" i="3"/>
  <c r="BS68" i="3" s="1"/>
  <c r="BO69" i="3"/>
  <c r="BR69" i="3" s="1"/>
  <c r="BO70" i="3"/>
  <c r="BS70" i="3" s="1"/>
  <c r="BO71" i="3"/>
  <c r="BQ71" i="3" s="1"/>
  <c r="BR4" i="3"/>
  <c r="BO4" i="3"/>
  <c r="BS4" i="3" s="1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4" i="3"/>
  <c r="BH5" i="3"/>
  <c r="BH6" i="3"/>
  <c r="BH7" i="3"/>
  <c r="BH8" i="3"/>
  <c r="BH9" i="3"/>
  <c r="BH10" i="3"/>
  <c r="BH11" i="3"/>
  <c r="BH12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4" i="3"/>
  <c r="AP71" i="3"/>
  <c r="AP70" i="3"/>
  <c r="AQ69" i="3"/>
  <c r="AT68" i="3"/>
  <c r="AP67" i="3"/>
  <c r="AQ66" i="3"/>
  <c r="AQ65" i="3"/>
  <c r="AT64" i="3"/>
  <c r="AQ58" i="3"/>
  <c r="AQ59" i="3"/>
  <c r="AQ60" i="3"/>
  <c r="AQ61" i="3"/>
  <c r="AQ62" i="3"/>
  <c r="AQ63" i="3"/>
  <c r="AQ57" i="3"/>
  <c r="AP56" i="3"/>
  <c r="AP55" i="3"/>
  <c r="AU54" i="3"/>
  <c r="AR53" i="3"/>
  <c r="AQ52" i="3"/>
  <c r="AQ51" i="3"/>
  <c r="AR50" i="3"/>
  <c r="AR49" i="3"/>
  <c r="AV48" i="3"/>
  <c r="AQ47" i="3"/>
  <c r="AP46" i="3"/>
  <c r="AQ45" i="3"/>
  <c r="AT44" i="3"/>
  <c r="AS43" i="3"/>
  <c r="AT42" i="3"/>
  <c r="AS41" i="3"/>
  <c r="AQ40" i="3"/>
  <c r="AT39" i="3"/>
  <c r="AR38" i="3"/>
  <c r="AP37" i="3"/>
  <c r="AQ36" i="3"/>
  <c r="AQ35" i="3"/>
  <c r="AP34" i="3"/>
  <c r="AQ33" i="3"/>
  <c r="AT32" i="3"/>
  <c r="AT31" i="3"/>
  <c r="AQ30" i="3"/>
  <c r="AP29" i="3"/>
  <c r="AR28" i="3"/>
  <c r="AS27" i="3"/>
  <c r="AQ26" i="3"/>
  <c r="AL25" i="3"/>
  <c r="AQ22" i="3"/>
  <c r="AQ23" i="3"/>
  <c r="AQ24" i="3"/>
  <c r="AQ21" i="3"/>
  <c r="AJ20" i="3"/>
  <c r="AL17" i="3"/>
  <c r="AL18" i="3"/>
  <c r="AL19" i="3"/>
  <c r="AL16" i="3"/>
  <c r="AU15" i="3"/>
  <c r="AL12" i="3"/>
  <c r="AL13" i="3"/>
  <c r="AL14" i="3"/>
  <c r="AL11" i="3"/>
  <c r="AQ9" i="3"/>
  <c r="AQ10" i="3"/>
  <c r="AQ8" i="3"/>
  <c r="AS7" i="3"/>
  <c r="AQ5" i="3"/>
  <c r="AQ6" i="3"/>
  <c r="AQ4" i="3"/>
  <c r="AJ5" i="3"/>
  <c r="AK5" i="3"/>
  <c r="AL5" i="3"/>
  <c r="AM5" i="3"/>
  <c r="AN5" i="3"/>
  <c r="AO5" i="3"/>
  <c r="AP5" i="3"/>
  <c r="AR5" i="3"/>
  <c r="AS5" i="3"/>
  <c r="AT5" i="3"/>
  <c r="AU5" i="3"/>
  <c r="AV5" i="3"/>
  <c r="AW5" i="3"/>
  <c r="AJ6" i="3"/>
  <c r="AK6" i="3"/>
  <c r="AL6" i="3"/>
  <c r="AM6" i="3"/>
  <c r="AN6" i="3"/>
  <c r="AO6" i="3"/>
  <c r="AP6" i="3"/>
  <c r="AR6" i="3"/>
  <c r="AS6" i="3"/>
  <c r="AT6" i="3"/>
  <c r="AU6" i="3"/>
  <c r="AV6" i="3"/>
  <c r="AW6" i="3"/>
  <c r="AJ7" i="3"/>
  <c r="AK7" i="3"/>
  <c r="AL7" i="3"/>
  <c r="AM7" i="3"/>
  <c r="AN7" i="3"/>
  <c r="AO7" i="3"/>
  <c r="AP7" i="3"/>
  <c r="AQ7" i="3"/>
  <c r="AR7" i="3"/>
  <c r="AT7" i="3"/>
  <c r="AU7" i="3"/>
  <c r="AV7" i="3"/>
  <c r="AW7" i="3"/>
  <c r="AJ8" i="3"/>
  <c r="AK8" i="3"/>
  <c r="AL8" i="3"/>
  <c r="AM8" i="3"/>
  <c r="AN8" i="3"/>
  <c r="AO8" i="3"/>
  <c r="AP8" i="3"/>
  <c r="AR8" i="3"/>
  <c r="AS8" i="3"/>
  <c r="AT8" i="3"/>
  <c r="AU8" i="3"/>
  <c r="AV8" i="3"/>
  <c r="AW8" i="3"/>
  <c r="AJ9" i="3"/>
  <c r="AK9" i="3"/>
  <c r="AL9" i="3"/>
  <c r="AM9" i="3"/>
  <c r="AN9" i="3"/>
  <c r="AO9" i="3"/>
  <c r="AP9" i="3"/>
  <c r="AR9" i="3"/>
  <c r="AS9" i="3"/>
  <c r="AT9" i="3"/>
  <c r="AU9" i="3"/>
  <c r="AV9" i="3"/>
  <c r="AW9" i="3"/>
  <c r="AJ10" i="3"/>
  <c r="AK10" i="3"/>
  <c r="AL10" i="3"/>
  <c r="AM10" i="3"/>
  <c r="AN10" i="3"/>
  <c r="AO10" i="3"/>
  <c r="AP10" i="3"/>
  <c r="AR10" i="3"/>
  <c r="AS10" i="3"/>
  <c r="AT10" i="3"/>
  <c r="AU10" i="3"/>
  <c r="AV10" i="3"/>
  <c r="AW10" i="3"/>
  <c r="AJ11" i="3"/>
  <c r="AK11" i="3"/>
  <c r="AM11" i="3"/>
  <c r="AN11" i="3"/>
  <c r="AO11" i="3"/>
  <c r="AP11" i="3"/>
  <c r="AQ11" i="3"/>
  <c r="AR11" i="3"/>
  <c r="AS11" i="3"/>
  <c r="AT11" i="3"/>
  <c r="AU11" i="3"/>
  <c r="AV11" i="3"/>
  <c r="AW11" i="3"/>
  <c r="AJ12" i="3"/>
  <c r="AK12" i="3"/>
  <c r="AM12" i="3"/>
  <c r="AN12" i="3"/>
  <c r="AO12" i="3"/>
  <c r="AP12" i="3"/>
  <c r="AQ12" i="3"/>
  <c r="AR12" i="3"/>
  <c r="AS12" i="3"/>
  <c r="AT12" i="3"/>
  <c r="AU12" i="3"/>
  <c r="AV12" i="3"/>
  <c r="AW12" i="3"/>
  <c r="AJ13" i="3"/>
  <c r="AK13" i="3"/>
  <c r="AM13" i="3"/>
  <c r="AN13" i="3"/>
  <c r="AO13" i="3"/>
  <c r="AP13" i="3"/>
  <c r="AQ13" i="3"/>
  <c r="AR13" i="3"/>
  <c r="AS13" i="3"/>
  <c r="AT13" i="3"/>
  <c r="AU13" i="3"/>
  <c r="AV13" i="3"/>
  <c r="AW13" i="3"/>
  <c r="AJ14" i="3"/>
  <c r="AK14" i="3"/>
  <c r="AM14" i="3"/>
  <c r="AN14" i="3"/>
  <c r="AO14" i="3"/>
  <c r="AP14" i="3"/>
  <c r="AQ14" i="3"/>
  <c r="AR14" i="3"/>
  <c r="AS14" i="3"/>
  <c r="AT14" i="3"/>
  <c r="AU14" i="3"/>
  <c r="AV14" i="3"/>
  <c r="AW14" i="3"/>
  <c r="AJ15" i="3"/>
  <c r="AK15" i="3"/>
  <c r="AL15" i="3"/>
  <c r="AM15" i="3"/>
  <c r="AN15" i="3"/>
  <c r="AO15" i="3"/>
  <c r="AP15" i="3"/>
  <c r="AQ15" i="3"/>
  <c r="AR15" i="3"/>
  <c r="AS15" i="3"/>
  <c r="AT15" i="3"/>
  <c r="AV15" i="3"/>
  <c r="AW15" i="3"/>
  <c r="AJ16" i="3"/>
  <c r="AK16" i="3"/>
  <c r="AM16" i="3"/>
  <c r="AN16" i="3"/>
  <c r="AO16" i="3"/>
  <c r="AP16" i="3"/>
  <c r="AQ16" i="3"/>
  <c r="AR16" i="3"/>
  <c r="AS16" i="3"/>
  <c r="AT16" i="3"/>
  <c r="AU16" i="3"/>
  <c r="AV16" i="3"/>
  <c r="AW16" i="3"/>
  <c r="AJ17" i="3"/>
  <c r="AK17" i="3"/>
  <c r="AM17" i="3"/>
  <c r="AN17" i="3"/>
  <c r="AO17" i="3"/>
  <c r="AP17" i="3"/>
  <c r="AQ17" i="3"/>
  <c r="AR17" i="3"/>
  <c r="AS17" i="3"/>
  <c r="AT17" i="3"/>
  <c r="AU17" i="3"/>
  <c r="AV17" i="3"/>
  <c r="AW17" i="3"/>
  <c r="AJ18" i="3"/>
  <c r="AK18" i="3"/>
  <c r="AM18" i="3"/>
  <c r="AN18" i="3"/>
  <c r="AO18" i="3"/>
  <c r="AP18" i="3"/>
  <c r="AQ18" i="3"/>
  <c r="AR18" i="3"/>
  <c r="AS18" i="3"/>
  <c r="AT18" i="3"/>
  <c r="AU18" i="3"/>
  <c r="AV18" i="3"/>
  <c r="AW18" i="3"/>
  <c r="AJ19" i="3"/>
  <c r="AK19" i="3"/>
  <c r="AM19" i="3"/>
  <c r="AN19" i="3"/>
  <c r="AO19" i="3"/>
  <c r="AP19" i="3"/>
  <c r="AQ19" i="3"/>
  <c r="AR19" i="3"/>
  <c r="AS19" i="3"/>
  <c r="AT19" i="3"/>
  <c r="AU19" i="3"/>
  <c r="AV19" i="3"/>
  <c r="AW19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J21" i="3"/>
  <c r="AK21" i="3"/>
  <c r="AL21" i="3"/>
  <c r="AM21" i="3"/>
  <c r="AN21" i="3"/>
  <c r="AO21" i="3"/>
  <c r="AP21" i="3"/>
  <c r="AR21" i="3"/>
  <c r="AS21" i="3"/>
  <c r="AT21" i="3"/>
  <c r="AU21" i="3"/>
  <c r="AV21" i="3"/>
  <c r="AW21" i="3"/>
  <c r="AJ22" i="3"/>
  <c r="AK22" i="3"/>
  <c r="AL22" i="3"/>
  <c r="AM22" i="3"/>
  <c r="AN22" i="3"/>
  <c r="AO22" i="3"/>
  <c r="AP22" i="3"/>
  <c r="AR22" i="3"/>
  <c r="AS22" i="3"/>
  <c r="AT22" i="3"/>
  <c r="AU22" i="3"/>
  <c r="AV22" i="3"/>
  <c r="AW22" i="3"/>
  <c r="AJ23" i="3"/>
  <c r="AK23" i="3"/>
  <c r="AL23" i="3"/>
  <c r="AM23" i="3"/>
  <c r="AN23" i="3"/>
  <c r="AO23" i="3"/>
  <c r="AP23" i="3"/>
  <c r="AR23" i="3"/>
  <c r="AS23" i="3"/>
  <c r="AT23" i="3"/>
  <c r="AU23" i="3"/>
  <c r="AV23" i="3"/>
  <c r="AW23" i="3"/>
  <c r="AJ24" i="3"/>
  <c r="AK24" i="3"/>
  <c r="AL24" i="3"/>
  <c r="AM24" i="3"/>
  <c r="AN24" i="3"/>
  <c r="AO24" i="3"/>
  <c r="AP24" i="3"/>
  <c r="AR24" i="3"/>
  <c r="AS24" i="3"/>
  <c r="AT24" i="3"/>
  <c r="AU24" i="3"/>
  <c r="AV24" i="3"/>
  <c r="AW24" i="3"/>
  <c r="AJ25" i="3"/>
  <c r="AK25" i="3"/>
  <c r="AM25" i="3"/>
  <c r="AN25" i="3"/>
  <c r="AO25" i="3"/>
  <c r="AP25" i="3"/>
  <c r="AQ25" i="3"/>
  <c r="AR25" i="3"/>
  <c r="AS25" i="3"/>
  <c r="AT25" i="3"/>
  <c r="AU25" i="3"/>
  <c r="AV25" i="3"/>
  <c r="AW25" i="3"/>
  <c r="AJ26" i="3"/>
  <c r="AK26" i="3"/>
  <c r="AL26" i="3"/>
  <c r="AM26" i="3"/>
  <c r="AN26" i="3"/>
  <c r="AO26" i="3"/>
  <c r="AP26" i="3"/>
  <c r="AR26" i="3"/>
  <c r="AS26" i="3"/>
  <c r="AT26" i="3"/>
  <c r="AU26" i="3"/>
  <c r="AV26" i="3"/>
  <c r="AW26" i="3"/>
  <c r="AJ27" i="3"/>
  <c r="AK27" i="3"/>
  <c r="AL27" i="3"/>
  <c r="AM27" i="3"/>
  <c r="AN27" i="3"/>
  <c r="AO27" i="3"/>
  <c r="AP27" i="3"/>
  <c r="AQ27" i="3"/>
  <c r="AR27" i="3"/>
  <c r="AT27" i="3"/>
  <c r="AU27" i="3"/>
  <c r="AV27" i="3"/>
  <c r="AW27" i="3"/>
  <c r="AJ28" i="3"/>
  <c r="AK28" i="3"/>
  <c r="AL28" i="3"/>
  <c r="AM28" i="3"/>
  <c r="AN28" i="3"/>
  <c r="AO28" i="3"/>
  <c r="AP28" i="3"/>
  <c r="AQ28" i="3"/>
  <c r="AS28" i="3"/>
  <c r="AT28" i="3"/>
  <c r="AU28" i="3"/>
  <c r="AV28" i="3"/>
  <c r="AW28" i="3"/>
  <c r="AJ29" i="3"/>
  <c r="AK29" i="3"/>
  <c r="AL29" i="3"/>
  <c r="AM29" i="3"/>
  <c r="AN29" i="3"/>
  <c r="AO29" i="3"/>
  <c r="AQ29" i="3"/>
  <c r="AR29" i="3"/>
  <c r="AS29" i="3"/>
  <c r="AT29" i="3"/>
  <c r="AU29" i="3"/>
  <c r="AV29" i="3"/>
  <c r="AW29" i="3"/>
  <c r="AJ30" i="3"/>
  <c r="AK30" i="3"/>
  <c r="AL30" i="3"/>
  <c r="AM30" i="3"/>
  <c r="AN30" i="3"/>
  <c r="AO30" i="3"/>
  <c r="AP30" i="3"/>
  <c r="AR30" i="3"/>
  <c r="AS30" i="3"/>
  <c r="AT30" i="3"/>
  <c r="AU30" i="3"/>
  <c r="AV30" i="3"/>
  <c r="AW30" i="3"/>
  <c r="AJ31" i="3"/>
  <c r="AK31" i="3"/>
  <c r="AL31" i="3"/>
  <c r="AM31" i="3"/>
  <c r="AN31" i="3"/>
  <c r="AO31" i="3"/>
  <c r="AP31" i="3"/>
  <c r="AQ31" i="3"/>
  <c r="AR31" i="3"/>
  <c r="AS31" i="3"/>
  <c r="AU31" i="3"/>
  <c r="AV31" i="3"/>
  <c r="AW31" i="3"/>
  <c r="AJ32" i="3"/>
  <c r="AK32" i="3"/>
  <c r="AL32" i="3"/>
  <c r="AM32" i="3"/>
  <c r="AN32" i="3"/>
  <c r="AO32" i="3"/>
  <c r="AP32" i="3"/>
  <c r="AQ32" i="3"/>
  <c r="AR32" i="3"/>
  <c r="AS32" i="3"/>
  <c r="AU32" i="3"/>
  <c r="AV32" i="3"/>
  <c r="AW32" i="3"/>
  <c r="AJ33" i="3"/>
  <c r="AK33" i="3"/>
  <c r="AL33" i="3"/>
  <c r="AM33" i="3"/>
  <c r="AN33" i="3"/>
  <c r="AO33" i="3"/>
  <c r="AP33" i="3"/>
  <c r="AR33" i="3"/>
  <c r="AS33" i="3"/>
  <c r="AT33" i="3"/>
  <c r="AU33" i="3"/>
  <c r="AV33" i="3"/>
  <c r="AW33" i="3"/>
  <c r="AJ34" i="3"/>
  <c r="AK34" i="3"/>
  <c r="AL34" i="3"/>
  <c r="AM34" i="3"/>
  <c r="AN34" i="3"/>
  <c r="AO34" i="3"/>
  <c r="AQ34" i="3"/>
  <c r="AR34" i="3"/>
  <c r="AS34" i="3"/>
  <c r="AT34" i="3"/>
  <c r="AU34" i="3"/>
  <c r="AV34" i="3"/>
  <c r="AW34" i="3"/>
  <c r="AJ35" i="3"/>
  <c r="AK35" i="3"/>
  <c r="AL35" i="3"/>
  <c r="AM35" i="3"/>
  <c r="AN35" i="3"/>
  <c r="AO35" i="3"/>
  <c r="AP35" i="3"/>
  <c r="AR35" i="3"/>
  <c r="AS35" i="3"/>
  <c r="AT35" i="3"/>
  <c r="AU35" i="3"/>
  <c r="AV35" i="3"/>
  <c r="AW35" i="3"/>
  <c r="AJ36" i="3"/>
  <c r="AK36" i="3"/>
  <c r="AL36" i="3"/>
  <c r="AM36" i="3"/>
  <c r="AN36" i="3"/>
  <c r="AO36" i="3"/>
  <c r="AP36" i="3"/>
  <c r="AR36" i="3"/>
  <c r="AS36" i="3"/>
  <c r="AT36" i="3"/>
  <c r="AU36" i="3"/>
  <c r="AV36" i="3"/>
  <c r="AW36" i="3"/>
  <c r="AJ37" i="3"/>
  <c r="AK37" i="3"/>
  <c r="AL37" i="3"/>
  <c r="AM37" i="3"/>
  <c r="AN37" i="3"/>
  <c r="AO37" i="3"/>
  <c r="AQ37" i="3"/>
  <c r="AR37" i="3"/>
  <c r="AS37" i="3"/>
  <c r="AT37" i="3"/>
  <c r="AU37" i="3"/>
  <c r="AV37" i="3"/>
  <c r="AW37" i="3"/>
  <c r="AJ38" i="3"/>
  <c r="AK38" i="3"/>
  <c r="AL38" i="3"/>
  <c r="AM38" i="3"/>
  <c r="AN38" i="3"/>
  <c r="AO38" i="3"/>
  <c r="AP38" i="3"/>
  <c r="AQ38" i="3"/>
  <c r="AS38" i="3"/>
  <c r="AT38" i="3"/>
  <c r="AU38" i="3"/>
  <c r="AV38" i="3"/>
  <c r="AW38" i="3"/>
  <c r="AJ39" i="3"/>
  <c r="AK39" i="3"/>
  <c r="AL39" i="3"/>
  <c r="AM39" i="3"/>
  <c r="AN39" i="3"/>
  <c r="AO39" i="3"/>
  <c r="AP39" i="3"/>
  <c r="AQ39" i="3"/>
  <c r="AR39" i="3"/>
  <c r="AS39" i="3"/>
  <c r="AU39" i="3"/>
  <c r="AV39" i="3"/>
  <c r="AW39" i="3"/>
  <c r="AJ40" i="3"/>
  <c r="AK40" i="3"/>
  <c r="AL40" i="3"/>
  <c r="AM40" i="3"/>
  <c r="AN40" i="3"/>
  <c r="AO40" i="3"/>
  <c r="AP40" i="3"/>
  <c r="AR40" i="3"/>
  <c r="AS40" i="3"/>
  <c r="AT40" i="3"/>
  <c r="AU40" i="3"/>
  <c r="AV40" i="3"/>
  <c r="AW40" i="3"/>
  <c r="AJ41" i="3"/>
  <c r="AK41" i="3"/>
  <c r="AL41" i="3"/>
  <c r="AM41" i="3"/>
  <c r="AN41" i="3"/>
  <c r="AO41" i="3"/>
  <c r="AP41" i="3"/>
  <c r="AQ41" i="3"/>
  <c r="AR41" i="3"/>
  <c r="AT41" i="3"/>
  <c r="AU41" i="3"/>
  <c r="AV41" i="3"/>
  <c r="AW41" i="3"/>
  <c r="AJ42" i="3"/>
  <c r="AK42" i="3"/>
  <c r="AL42" i="3"/>
  <c r="AM42" i="3"/>
  <c r="AN42" i="3"/>
  <c r="AO42" i="3"/>
  <c r="AP42" i="3"/>
  <c r="AQ42" i="3"/>
  <c r="AR42" i="3"/>
  <c r="AS42" i="3"/>
  <c r="AU42" i="3"/>
  <c r="AV42" i="3"/>
  <c r="AW42" i="3"/>
  <c r="AJ43" i="3"/>
  <c r="AK43" i="3"/>
  <c r="AL43" i="3"/>
  <c r="AM43" i="3"/>
  <c r="AN43" i="3"/>
  <c r="AO43" i="3"/>
  <c r="AP43" i="3"/>
  <c r="AQ43" i="3"/>
  <c r="AR43" i="3"/>
  <c r="AT43" i="3"/>
  <c r="AU43" i="3"/>
  <c r="AV43" i="3"/>
  <c r="AW43" i="3"/>
  <c r="AJ44" i="3"/>
  <c r="AK44" i="3"/>
  <c r="AL44" i="3"/>
  <c r="AM44" i="3"/>
  <c r="AN44" i="3"/>
  <c r="AO44" i="3"/>
  <c r="AP44" i="3"/>
  <c r="AQ44" i="3"/>
  <c r="AR44" i="3"/>
  <c r="AS44" i="3"/>
  <c r="AU44" i="3"/>
  <c r="AV44" i="3"/>
  <c r="AW44" i="3"/>
  <c r="AJ45" i="3"/>
  <c r="AK45" i="3"/>
  <c r="AL45" i="3"/>
  <c r="AM45" i="3"/>
  <c r="AN45" i="3"/>
  <c r="AO45" i="3"/>
  <c r="AP45" i="3"/>
  <c r="AR45" i="3"/>
  <c r="AS45" i="3"/>
  <c r="AT45" i="3"/>
  <c r="AU45" i="3"/>
  <c r="AV45" i="3"/>
  <c r="AW45" i="3"/>
  <c r="AJ46" i="3"/>
  <c r="AK46" i="3"/>
  <c r="AL46" i="3"/>
  <c r="AM46" i="3"/>
  <c r="AN46" i="3"/>
  <c r="AO46" i="3"/>
  <c r="AQ46" i="3"/>
  <c r="AR46" i="3"/>
  <c r="AS46" i="3"/>
  <c r="AT46" i="3"/>
  <c r="AU46" i="3"/>
  <c r="AV46" i="3"/>
  <c r="AW46" i="3"/>
  <c r="AJ47" i="3"/>
  <c r="AK47" i="3"/>
  <c r="AL47" i="3"/>
  <c r="AM47" i="3"/>
  <c r="AN47" i="3"/>
  <c r="AO47" i="3"/>
  <c r="AP47" i="3"/>
  <c r="AR47" i="3"/>
  <c r="AS47" i="3"/>
  <c r="AT47" i="3"/>
  <c r="AU47" i="3"/>
  <c r="AV47" i="3"/>
  <c r="AW47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W48" i="3"/>
  <c r="AJ49" i="3"/>
  <c r="AK49" i="3"/>
  <c r="AL49" i="3"/>
  <c r="AM49" i="3"/>
  <c r="AN49" i="3"/>
  <c r="AO49" i="3"/>
  <c r="AP49" i="3"/>
  <c r="AQ49" i="3"/>
  <c r="AS49" i="3"/>
  <c r="AT49" i="3"/>
  <c r="AU49" i="3"/>
  <c r="AV49" i="3"/>
  <c r="AW49" i="3"/>
  <c r="AJ50" i="3"/>
  <c r="AK50" i="3"/>
  <c r="AL50" i="3"/>
  <c r="AM50" i="3"/>
  <c r="AN50" i="3"/>
  <c r="AO50" i="3"/>
  <c r="AP50" i="3"/>
  <c r="AQ50" i="3"/>
  <c r="AS50" i="3"/>
  <c r="AT50" i="3"/>
  <c r="AU50" i="3"/>
  <c r="AV50" i="3"/>
  <c r="AW50" i="3"/>
  <c r="AJ51" i="3"/>
  <c r="AK51" i="3"/>
  <c r="AL51" i="3"/>
  <c r="AM51" i="3"/>
  <c r="AN51" i="3"/>
  <c r="AO51" i="3"/>
  <c r="AP51" i="3"/>
  <c r="AR51" i="3"/>
  <c r="AS51" i="3"/>
  <c r="AT51" i="3"/>
  <c r="AU51" i="3"/>
  <c r="AV51" i="3"/>
  <c r="AW51" i="3"/>
  <c r="AJ52" i="3"/>
  <c r="AK52" i="3"/>
  <c r="AL52" i="3"/>
  <c r="AM52" i="3"/>
  <c r="AN52" i="3"/>
  <c r="AO52" i="3"/>
  <c r="AP52" i="3"/>
  <c r="AR52" i="3"/>
  <c r="AS52" i="3"/>
  <c r="AT52" i="3"/>
  <c r="AU52" i="3"/>
  <c r="AV52" i="3"/>
  <c r="AW52" i="3"/>
  <c r="AJ53" i="3"/>
  <c r="AK53" i="3"/>
  <c r="AL53" i="3"/>
  <c r="AM53" i="3"/>
  <c r="AN53" i="3"/>
  <c r="AO53" i="3"/>
  <c r="AP53" i="3"/>
  <c r="AQ53" i="3"/>
  <c r="AS53" i="3"/>
  <c r="AT53" i="3"/>
  <c r="AU53" i="3"/>
  <c r="AV53" i="3"/>
  <c r="AW53" i="3"/>
  <c r="AJ54" i="3"/>
  <c r="AK54" i="3"/>
  <c r="AL54" i="3"/>
  <c r="AM54" i="3"/>
  <c r="AN54" i="3"/>
  <c r="AO54" i="3"/>
  <c r="AP54" i="3"/>
  <c r="AQ54" i="3"/>
  <c r="AR54" i="3"/>
  <c r="AS54" i="3"/>
  <c r="AT54" i="3"/>
  <c r="AV54" i="3"/>
  <c r="AW54" i="3"/>
  <c r="AJ55" i="3"/>
  <c r="AK55" i="3"/>
  <c r="AL55" i="3"/>
  <c r="AM55" i="3"/>
  <c r="AN55" i="3"/>
  <c r="AO55" i="3"/>
  <c r="AQ55" i="3"/>
  <c r="AR55" i="3"/>
  <c r="AS55" i="3"/>
  <c r="AT55" i="3"/>
  <c r="AU55" i="3"/>
  <c r="AV55" i="3"/>
  <c r="AW55" i="3"/>
  <c r="AJ56" i="3"/>
  <c r="AK56" i="3"/>
  <c r="AL56" i="3"/>
  <c r="AM56" i="3"/>
  <c r="AN56" i="3"/>
  <c r="AO56" i="3"/>
  <c r="AQ56" i="3"/>
  <c r="AR56" i="3"/>
  <c r="AS56" i="3"/>
  <c r="AT56" i="3"/>
  <c r="AU56" i="3"/>
  <c r="AV56" i="3"/>
  <c r="AW56" i="3"/>
  <c r="AJ57" i="3"/>
  <c r="AK57" i="3"/>
  <c r="AL57" i="3"/>
  <c r="AM57" i="3"/>
  <c r="AN57" i="3"/>
  <c r="AO57" i="3"/>
  <c r="AP57" i="3"/>
  <c r="AR57" i="3"/>
  <c r="AS57" i="3"/>
  <c r="AT57" i="3"/>
  <c r="AU57" i="3"/>
  <c r="AV57" i="3"/>
  <c r="AW57" i="3"/>
  <c r="AJ58" i="3"/>
  <c r="AK58" i="3"/>
  <c r="AL58" i="3"/>
  <c r="AM58" i="3"/>
  <c r="AN58" i="3"/>
  <c r="AO58" i="3"/>
  <c r="AP58" i="3"/>
  <c r="AR58" i="3"/>
  <c r="AS58" i="3"/>
  <c r="AT58" i="3"/>
  <c r="AU58" i="3"/>
  <c r="AV58" i="3"/>
  <c r="AW58" i="3"/>
  <c r="AJ59" i="3"/>
  <c r="AK59" i="3"/>
  <c r="AL59" i="3"/>
  <c r="AM59" i="3"/>
  <c r="AN59" i="3"/>
  <c r="AO59" i="3"/>
  <c r="AP59" i="3"/>
  <c r="AR59" i="3"/>
  <c r="AS59" i="3"/>
  <c r="AT59" i="3"/>
  <c r="AU59" i="3"/>
  <c r="AV59" i="3"/>
  <c r="AW59" i="3"/>
  <c r="AJ60" i="3"/>
  <c r="AK60" i="3"/>
  <c r="AL60" i="3"/>
  <c r="AM60" i="3"/>
  <c r="AN60" i="3"/>
  <c r="AO60" i="3"/>
  <c r="AP60" i="3"/>
  <c r="AR60" i="3"/>
  <c r="AS60" i="3"/>
  <c r="AT60" i="3"/>
  <c r="AU60" i="3"/>
  <c r="AV60" i="3"/>
  <c r="AW60" i="3"/>
  <c r="AJ61" i="3"/>
  <c r="AK61" i="3"/>
  <c r="AL61" i="3"/>
  <c r="AM61" i="3"/>
  <c r="AN61" i="3"/>
  <c r="AO61" i="3"/>
  <c r="AP61" i="3"/>
  <c r="AR61" i="3"/>
  <c r="AS61" i="3"/>
  <c r="AT61" i="3"/>
  <c r="AU61" i="3"/>
  <c r="AV61" i="3"/>
  <c r="AW61" i="3"/>
  <c r="AJ62" i="3"/>
  <c r="AK62" i="3"/>
  <c r="AL62" i="3"/>
  <c r="AM62" i="3"/>
  <c r="AN62" i="3"/>
  <c r="AO62" i="3"/>
  <c r="AP62" i="3"/>
  <c r="AR62" i="3"/>
  <c r="AS62" i="3"/>
  <c r="AT62" i="3"/>
  <c r="AU62" i="3"/>
  <c r="AV62" i="3"/>
  <c r="AW62" i="3"/>
  <c r="AJ63" i="3"/>
  <c r="AK63" i="3"/>
  <c r="AL63" i="3"/>
  <c r="AM63" i="3"/>
  <c r="AN63" i="3"/>
  <c r="AO63" i="3"/>
  <c r="AP63" i="3"/>
  <c r="AR63" i="3"/>
  <c r="AS63" i="3"/>
  <c r="AT63" i="3"/>
  <c r="AU63" i="3"/>
  <c r="AV63" i="3"/>
  <c r="AW63" i="3"/>
  <c r="AJ64" i="3"/>
  <c r="AK64" i="3"/>
  <c r="AL64" i="3"/>
  <c r="AM64" i="3"/>
  <c r="AN64" i="3"/>
  <c r="AO64" i="3"/>
  <c r="AP64" i="3"/>
  <c r="AQ64" i="3"/>
  <c r="AR64" i="3"/>
  <c r="AS64" i="3"/>
  <c r="AU64" i="3"/>
  <c r="AV64" i="3"/>
  <c r="AW64" i="3"/>
  <c r="AJ65" i="3"/>
  <c r="AK65" i="3"/>
  <c r="AL65" i="3"/>
  <c r="AM65" i="3"/>
  <c r="AN65" i="3"/>
  <c r="AO65" i="3"/>
  <c r="AP65" i="3"/>
  <c r="AR65" i="3"/>
  <c r="AS65" i="3"/>
  <c r="AT65" i="3"/>
  <c r="AU65" i="3"/>
  <c r="AV65" i="3"/>
  <c r="AW65" i="3"/>
  <c r="AJ66" i="3"/>
  <c r="AK66" i="3"/>
  <c r="AL66" i="3"/>
  <c r="AM66" i="3"/>
  <c r="AN66" i="3"/>
  <c r="AO66" i="3"/>
  <c r="AP66" i="3"/>
  <c r="AR66" i="3"/>
  <c r="AS66" i="3"/>
  <c r="AT66" i="3"/>
  <c r="AU66" i="3"/>
  <c r="AV66" i="3"/>
  <c r="AW66" i="3"/>
  <c r="AJ67" i="3"/>
  <c r="AK67" i="3"/>
  <c r="AL67" i="3"/>
  <c r="AM67" i="3"/>
  <c r="AN67" i="3"/>
  <c r="AO67" i="3"/>
  <c r="AQ67" i="3"/>
  <c r="AR67" i="3"/>
  <c r="AS67" i="3"/>
  <c r="AT67" i="3"/>
  <c r="AU67" i="3"/>
  <c r="AV67" i="3"/>
  <c r="AW67" i="3"/>
  <c r="AJ68" i="3"/>
  <c r="AK68" i="3"/>
  <c r="AL68" i="3"/>
  <c r="AM68" i="3"/>
  <c r="AN68" i="3"/>
  <c r="AO68" i="3"/>
  <c r="AP68" i="3"/>
  <c r="AQ68" i="3"/>
  <c r="AR68" i="3"/>
  <c r="AS68" i="3"/>
  <c r="AU68" i="3"/>
  <c r="AV68" i="3"/>
  <c r="AW68" i="3"/>
  <c r="AJ69" i="3"/>
  <c r="AK69" i="3"/>
  <c r="AL69" i="3"/>
  <c r="AM69" i="3"/>
  <c r="AN69" i="3"/>
  <c r="AO69" i="3"/>
  <c r="AP69" i="3"/>
  <c r="AR69" i="3"/>
  <c r="AS69" i="3"/>
  <c r="AT69" i="3"/>
  <c r="AU69" i="3"/>
  <c r="AV69" i="3"/>
  <c r="AW69" i="3"/>
  <c r="AJ70" i="3"/>
  <c r="AK70" i="3"/>
  <c r="AL70" i="3"/>
  <c r="AM70" i="3"/>
  <c r="AN70" i="3"/>
  <c r="AO70" i="3"/>
  <c r="AQ70" i="3"/>
  <c r="AR70" i="3"/>
  <c r="AS70" i="3"/>
  <c r="AT70" i="3"/>
  <c r="AU70" i="3"/>
  <c r="AV70" i="3"/>
  <c r="AW70" i="3"/>
  <c r="AJ71" i="3"/>
  <c r="AK71" i="3"/>
  <c r="AL71" i="3"/>
  <c r="AM71" i="3"/>
  <c r="AN71" i="3"/>
  <c r="AO71" i="3"/>
  <c r="AQ71" i="3"/>
  <c r="AR71" i="3"/>
  <c r="AS71" i="3"/>
  <c r="AT71" i="3"/>
  <c r="AU71" i="3"/>
  <c r="AV71" i="3"/>
  <c r="AW71" i="3"/>
  <c r="AK4" i="3"/>
  <c r="AL4" i="3"/>
  <c r="AM4" i="3"/>
  <c r="AN4" i="3"/>
  <c r="AO4" i="3"/>
  <c r="AP4" i="3"/>
  <c r="AR4" i="3"/>
  <c r="AS4" i="3"/>
  <c r="AT4" i="3"/>
  <c r="AU4" i="3"/>
  <c r="AV4" i="3"/>
  <c r="AW4" i="3"/>
  <c r="AJ4" i="3"/>
  <c r="BR70" i="3" l="1"/>
  <c r="BR66" i="3"/>
  <c r="BQ65" i="3"/>
  <c r="BR62" i="3"/>
  <c r="BQ58" i="3"/>
  <c r="BQ54" i="3"/>
  <c r="BS52" i="3"/>
  <c r="BQ50" i="3"/>
  <c r="BS44" i="3"/>
  <c r="BQ40" i="3"/>
  <c r="BS38" i="3"/>
  <c r="BQ34" i="3"/>
  <c r="BQ30" i="3"/>
  <c r="BS28" i="3"/>
  <c r="BQ26" i="3"/>
  <c r="BS21" i="3"/>
  <c r="BS17" i="3"/>
  <c r="BS15" i="3"/>
  <c r="BR9" i="3"/>
  <c r="BQ4" i="3"/>
  <c r="BQ70" i="3"/>
  <c r="BQ66" i="3"/>
  <c r="BS64" i="3"/>
  <c r="BQ62" i="3"/>
  <c r="BS57" i="3"/>
  <c r="BS53" i="3"/>
  <c r="BR52" i="3"/>
  <c r="BS45" i="3"/>
  <c r="BR44" i="3"/>
  <c r="BS39" i="3"/>
  <c r="BR38" i="3"/>
  <c r="BS33" i="3"/>
  <c r="BS29" i="3"/>
  <c r="BR28" i="3"/>
  <c r="BS22" i="3"/>
  <c r="BS18" i="3"/>
  <c r="BR17" i="3"/>
  <c r="BQ14" i="3"/>
  <c r="BQ9" i="3"/>
  <c r="BS69" i="3"/>
  <c r="BS65" i="3"/>
  <c r="BR64" i="3"/>
  <c r="BS58" i="3"/>
  <c r="BS54" i="3"/>
  <c r="BR53" i="3"/>
  <c r="BS50" i="3"/>
  <c r="BR45" i="3"/>
  <c r="BS40" i="3"/>
  <c r="BR39" i="3"/>
  <c r="BS34" i="3"/>
  <c r="BS30" i="3"/>
  <c r="BR29" i="3"/>
  <c r="BS26" i="3"/>
  <c r="BR22" i="3"/>
  <c r="BR18" i="3"/>
  <c r="BQ10" i="3"/>
  <c r="BQ8" i="3"/>
  <c r="BS16" i="3"/>
  <c r="BS7" i="3"/>
  <c r="BS13" i="3"/>
  <c r="BS25" i="3"/>
  <c r="BR57" i="3"/>
  <c r="BR25" i="3"/>
  <c r="BR21" i="3"/>
  <c r="BS43" i="3"/>
  <c r="BS32" i="3"/>
  <c r="BR7" i="3"/>
  <c r="BR68" i="3"/>
  <c r="BR60" i="3"/>
  <c r="BR56" i="3"/>
  <c r="BR47" i="3"/>
  <c r="BR24" i="3"/>
  <c r="BR20" i="3"/>
  <c r="BQ68" i="3"/>
  <c r="BQ60" i="3"/>
  <c r="BQ56" i="3"/>
  <c r="BQ47" i="3"/>
  <c r="BQ43" i="3"/>
  <c r="BQ32" i="3"/>
  <c r="BQ24" i="3"/>
  <c r="BQ20" i="3"/>
  <c r="BR15" i="3"/>
  <c r="BR11" i="3"/>
  <c r="BQ6" i="3"/>
  <c r="BS61" i="3"/>
  <c r="BQ13" i="3"/>
  <c r="BR49" i="3"/>
  <c r="BS11" i="3"/>
  <c r="BS71" i="3"/>
  <c r="BS67" i="3"/>
  <c r="BS63" i="3"/>
  <c r="BS59" i="3"/>
  <c r="BS55" i="3"/>
  <c r="BS51" i="3"/>
  <c r="BS46" i="3"/>
  <c r="BS42" i="3"/>
  <c r="BS36" i="3"/>
  <c r="BS31" i="3"/>
  <c r="BS27" i="3"/>
  <c r="BS23" i="3"/>
  <c r="BS19" i="3"/>
  <c r="BS5" i="3"/>
  <c r="BS49" i="3"/>
  <c r="BR61" i="3"/>
  <c r="BQ69" i="3"/>
  <c r="BQ33" i="3"/>
  <c r="BQ12" i="3"/>
  <c r="BR71" i="3"/>
  <c r="BR67" i="3"/>
  <c r="BR63" i="3"/>
  <c r="BR59" i="3"/>
  <c r="BR55" i="3"/>
  <c r="BR51" i="3"/>
  <c r="BR46" i="3"/>
  <c r="BR42" i="3"/>
  <c r="BR36" i="3"/>
  <c r="BR31" i="3"/>
  <c r="BR27" i="3"/>
  <c r="BR23" i="3"/>
  <c r="BR19" i="3"/>
  <c r="BS14" i="3"/>
  <c r="BS10" i="3"/>
  <c r="BR5" i="3"/>
  <c r="BS12" i="3"/>
  <c r="BR48" i="3"/>
  <c r="BQ48" i="3"/>
  <c r="BS41" i="3"/>
  <c r="BR41" i="3"/>
  <c r="BS35" i="3"/>
  <c r="BR35" i="3"/>
  <c r="BR37" i="3"/>
  <c r="BQ37" i="3"/>
  <c r="BR16" i="3"/>
  <c r="BS8" i="3"/>
  <c r="BS6" i="3"/>
  <c r="V70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3" i="2"/>
  <c r="U4" i="2"/>
  <c r="W4" i="2"/>
  <c r="U5" i="2"/>
  <c r="W5" i="2"/>
  <c r="U6" i="2"/>
  <c r="W6" i="2"/>
  <c r="U7" i="2"/>
  <c r="W7" i="2"/>
  <c r="U8" i="2"/>
  <c r="W8" i="2"/>
  <c r="U9" i="2"/>
  <c r="W9" i="2"/>
  <c r="U10" i="2"/>
  <c r="W10" i="2"/>
  <c r="U11" i="2"/>
  <c r="W11" i="2"/>
  <c r="U12" i="2"/>
  <c r="W12" i="2"/>
  <c r="U13" i="2"/>
  <c r="W13" i="2"/>
  <c r="U14" i="2"/>
  <c r="W14" i="2"/>
  <c r="U15" i="2"/>
  <c r="W15" i="2"/>
  <c r="U16" i="2"/>
  <c r="W16" i="2"/>
  <c r="U17" i="2"/>
  <c r="W17" i="2"/>
  <c r="U18" i="2"/>
  <c r="W18" i="2"/>
  <c r="U19" i="2"/>
  <c r="W19" i="2"/>
  <c r="U20" i="2"/>
  <c r="W20" i="2"/>
  <c r="U21" i="2"/>
  <c r="W21" i="2"/>
  <c r="U22" i="2"/>
  <c r="W22" i="2"/>
  <c r="U23" i="2"/>
  <c r="W23" i="2"/>
  <c r="U24" i="2"/>
  <c r="W24" i="2"/>
  <c r="U25" i="2"/>
  <c r="W25" i="2"/>
  <c r="U26" i="2"/>
  <c r="W26" i="2"/>
  <c r="U27" i="2"/>
  <c r="W27" i="2"/>
  <c r="U28" i="2"/>
  <c r="W28" i="2"/>
  <c r="U29" i="2"/>
  <c r="W29" i="2"/>
  <c r="U30" i="2"/>
  <c r="W30" i="2"/>
  <c r="U31" i="2"/>
  <c r="W31" i="2"/>
  <c r="U32" i="2"/>
  <c r="W32" i="2"/>
  <c r="U33" i="2"/>
  <c r="W33" i="2"/>
  <c r="U34" i="2"/>
  <c r="W34" i="2"/>
  <c r="U35" i="2"/>
  <c r="W35" i="2"/>
  <c r="U36" i="2"/>
  <c r="W36" i="2"/>
  <c r="U37" i="2"/>
  <c r="W37" i="2"/>
  <c r="U38" i="2"/>
  <c r="W38" i="2"/>
  <c r="U39" i="2"/>
  <c r="W39" i="2"/>
  <c r="U40" i="2"/>
  <c r="W40" i="2"/>
  <c r="U41" i="2"/>
  <c r="W41" i="2"/>
  <c r="U42" i="2"/>
  <c r="W42" i="2"/>
  <c r="U43" i="2"/>
  <c r="W43" i="2"/>
  <c r="U44" i="2"/>
  <c r="W44" i="2"/>
  <c r="U45" i="2"/>
  <c r="W45" i="2"/>
  <c r="U46" i="2"/>
  <c r="W46" i="2"/>
  <c r="U47" i="2"/>
  <c r="W47" i="2"/>
  <c r="U48" i="2"/>
  <c r="W48" i="2"/>
  <c r="U49" i="2"/>
  <c r="W49" i="2"/>
  <c r="U50" i="2"/>
  <c r="W50" i="2"/>
  <c r="U51" i="2"/>
  <c r="W51" i="2"/>
  <c r="U52" i="2"/>
  <c r="W52" i="2"/>
  <c r="U53" i="2"/>
  <c r="W53" i="2"/>
  <c r="U54" i="2"/>
  <c r="W54" i="2"/>
  <c r="U55" i="2"/>
  <c r="W55" i="2"/>
  <c r="U56" i="2"/>
  <c r="W56" i="2"/>
  <c r="U57" i="2"/>
  <c r="W57" i="2"/>
  <c r="U58" i="2"/>
  <c r="W58" i="2"/>
  <c r="U59" i="2"/>
  <c r="W59" i="2"/>
  <c r="U60" i="2"/>
  <c r="W60" i="2"/>
  <c r="U61" i="2"/>
  <c r="W61" i="2"/>
  <c r="U62" i="2"/>
  <c r="W62" i="2"/>
  <c r="U63" i="2"/>
  <c r="W63" i="2"/>
  <c r="U64" i="2"/>
  <c r="W64" i="2"/>
  <c r="U65" i="2"/>
  <c r="W65" i="2"/>
  <c r="U66" i="2"/>
  <c r="W66" i="2"/>
  <c r="U67" i="2"/>
  <c r="W67" i="2"/>
  <c r="U68" i="2"/>
  <c r="W68" i="2"/>
  <c r="U69" i="2"/>
  <c r="W69" i="2"/>
  <c r="U70" i="2"/>
  <c r="W70" i="2"/>
  <c r="W3" i="2"/>
  <c r="U3" i="2"/>
  <c r="L4" i="2" l="1"/>
  <c r="R4" i="2" s="1"/>
  <c r="L5" i="2"/>
  <c r="R5" i="2" s="1"/>
  <c r="L6" i="2"/>
  <c r="R6" i="2" s="1"/>
  <c r="L7" i="2"/>
  <c r="R7" i="2" s="1"/>
  <c r="L8" i="2"/>
  <c r="R8" i="2" s="1"/>
  <c r="L9" i="2"/>
  <c r="R9" i="2" s="1"/>
  <c r="L10" i="2"/>
  <c r="R10" i="2" s="1"/>
  <c r="L11" i="2"/>
  <c r="R11" i="2" s="1"/>
  <c r="L12" i="2"/>
  <c r="R12" i="2" s="1"/>
  <c r="L13" i="2"/>
  <c r="R13" i="2" s="1"/>
  <c r="L14" i="2"/>
  <c r="R14" i="2" s="1"/>
  <c r="L15" i="2"/>
  <c r="R15" i="2" s="1"/>
  <c r="L16" i="2"/>
  <c r="R16" i="2" s="1"/>
  <c r="L17" i="2"/>
  <c r="R17" i="2" s="1"/>
  <c r="L18" i="2"/>
  <c r="R18" i="2" s="1"/>
  <c r="L19" i="2"/>
  <c r="R19" i="2" s="1"/>
  <c r="L20" i="2"/>
  <c r="R20" i="2" s="1"/>
  <c r="L21" i="2"/>
  <c r="R21" i="2" s="1"/>
  <c r="L22" i="2"/>
  <c r="R22" i="2" s="1"/>
  <c r="L23" i="2"/>
  <c r="R23" i="2" s="1"/>
  <c r="L24" i="2"/>
  <c r="R24" i="2" s="1"/>
  <c r="L25" i="2"/>
  <c r="R25" i="2" s="1"/>
  <c r="L26" i="2"/>
  <c r="R26" i="2" s="1"/>
  <c r="L27" i="2"/>
  <c r="R27" i="2" s="1"/>
  <c r="L28" i="2"/>
  <c r="R28" i="2" s="1"/>
  <c r="L29" i="2"/>
  <c r="R29" i="2" s="1"/>
  <c r="L30" i="2"/>
  <c r="R30" i="2" s="1"/>
  <c r="L31" i="2"/>
  <c r="R31" i="2" s="1"/>
  <c r="L32" i="2"/>
  <c r="R32" i="2" s="1"/>
  <c r="L33" i="2"/>
  <c r="R33" i="2" s="1"/>
  <c r="L34" i="2"/>
  <c r="R34" i="2" s="1"/>
  <c r="L35" i="2"/>
  <c r="R35" i="2" s="1"/>
  <c r="L36" i="2"/>
  <c r="R36" i="2" s="1"/>
  <c r="L37" i="2"/>
  <c r="R37" i="2" s="1"/>
  <c r="L38" i="2"/>
  <c r="R38" i="2" s="1"/>
  <c r="L39" i="2"/>
  <c r="R39" i="2" s="1"/>
  <c r="L40" i="2"/>
  <c r="R40" i="2" s="1"/>
  <c r="L41" i="2"/>
  <c r="R41" i="2" s="1"/>
  <c r="L42" i="2"/>
  <c r="R42" i="2" s="1"/>
  <c r="L43" i="2"/>
  <c r="R43" i="2" s="1"/>
  <c r="L44" i="2"/>
  <c r="R44" i="2" s="1"/>
  <c r="L45" i="2"/>
  <c r="R45" i="2" s="1"/>
  <c r="L46" i="2"/>
  <c r="R46" i="2" s="1"/>
  <c r="L47" i="2"/>
  <c r="R47" i="2" s="1"/>
  <c r="L48" i="2"/>
  <c r="R48" i="2" s="1"/>
  <c r="L49" i="2"/>
  <c r="R49" i="2" s="1"/>
  <c r="L50" i="2"/>
  <c r="R50" i="2" s="1"/>
  <c r="L51" i="2"/>
  <c r="R51" i="2" s="1"/>
  <c r="L52" i="2"/>
  <c r="R52" i="2" s="1"/>
  <c r="L53" i="2"/>
  <c r="R53" i="2" s="1"/>
  <c r="L54" i="2"/>
  <c r="R54" i="2" s="1"/>
  <c r="L55" i="2"/>
  <c r="R55" i="2" s="1"/>
  <c r="L56" i="2"/>
  <c r="R56" i="2" s="1"/>
  <c r="L57" i="2"/>
  <c r="R57" i="2" s="1"/>
  <c r="L58" i="2"/>
  <c r="R58" i="2" s="1"/>
  <c r="L59" i="2"/>
  <c r="R59" i="2" s="1"/>
  <c r="L60" i="2"/>
  <c r="R60" i="2" s="1"/>
  <c r="L61" i="2"/>
  <c r="R61" i="2" s="1"/>
  <c r="L62" i="2"/>
  <c r="R62" i="2" s="1"/>
  <c r="L63" i="2"/>
  <c r="R63" i="2" s="1"/>
  <c r="L64" i="2"/>
  <c r="R64" i="2" s="1"/>
  <c r="L65" i="2"/>
  <c r="R65" i="2" s="1"/>
  <c r="L66" i="2"/>
  <c r="R66" i="2" s="1"/>
  <c r="L67" i="2"/>
  <c r="R67" i="2" s="1"/>
  <c r="L68" i="2"/>
  <c r="R68" i="2" s="1"/>
  <c r="L69" i="2"/>
  <c r="R69" i="2" s="1"/>
  <c r="L70" i="2"/>
  <c r="R70" i="2" s="1"/>
  <c r="M4" i="2"/>
  <c r="S4" i="2" s="1"/>
  <c r="N4" i="2"/>
  <c r="T4" i="2" s="1"/>
  <c r="M5" i="2"/>
  <c r="S5" i="2" s="1"/>
  <c r="N5" i="2"/>
  <c r="T5" i="2" s="1"/>
  <c r="M6" i="2"/>
  <c r="S6" i="2" s="1"/>
  <c r="N6" i="2"/>
  <c r="T6" i="2" s="1"/>
  <c r="M7" i="2"/>
  <c r="S7" i="2" s="1"/>
  <c r="N7" i="2"/>
  <c r="T7" i="2" s="1"/>
  <c r="M8" i="2"/>
  <c r="S8" i="2" s="1"/>
  <c r="N8" i="2"/>
  <c r="T8" i="2" s="1"/>
  <c r="M9" i="2"/>
  <c r="S9" i="2" s="1"/>
  <c r="N9" i="2"/>
  <c r="T9" i="2" s="1"/>
  <c r="M10" i="2"/>
  <c r="S10" i="2" s="1"/>
  <c r="N10" i="2"/>
  <c r="T10" i="2" s="1"/>
  <c r="M11" i="2"/>
  <c r="S11" i="2" s="1"/>
  <c r="N11" i="2"/>
  <c r="T11" i="2" s="1"/>
  <c r="M12" i="2"/>
  <c r="S12" i="2" s="1"/>
  <c r="N12" i="2"/>
  <c r="T12" i="2" s="1"/>
  <c r="M13" i="2"/>
  <c r="S13" i="2" s="1"/>
  <c r="N13" i="2"/>
  <c r="T13" i="2" s="1"/>
  <c r="M14" i="2"/>
  <c r="S14" i="2" s="1"/>
  <c r="N14" i="2"/>
  <c r="T14" i="2" s="1"/>
  <c r="M15" i="2"/>
  <c r="S15" i="2" s="1"/>
  <c r="N15" i="2"/>
  <c r="T15" i="2" s="1"/>
  <c r="M16" i="2"/>
  <c r="S16" i="2" s="1"/>
  <c r="N16" i="2"/>
  <c r="T16" i="2" s="1"/>
  <c r="M17" i="2"/>
  <c r="S17" i="2" s="1"/>
  <c r="N17" i="2"/>
  <c r="T17" i="2" s="1"/>
  <c r="M18" i="2"/>
  <c r="S18" i="2" s="1"/>
  <c r="N18" i="2"/>
  <c r="T18" i="2" s="1"/>
  <c r="M19" i="2"/>
  <c r="S19" i="2" s="1"/>
  <c r="N19" i="2"/>
  <c r="T19" i="2" s="1"/>
  <c r="M20" i="2"/>
  <c r="S20" i="2" s="1"/>
  <c r="N20" i="2"/>
  <c r="T20" i="2" s="1"/>
  <c r="M21" i="2"/>
  <c r="S21" i="2" s="1"/>
  <c r="N21" i="2"/>
  <c r="T21" i="2" s="1"/>
  <c r="M22" i="2"/>
  <c r="S22" i="2" s="1"/>
  <c r="N22" i="2"/>
  <c r="T22" i="2" s="1"/>
  <c r="M23" i="2"/>
  <c r="S23" i="2" s="1"/>
  <c r="N23" i="2"/>
  <c r="T23" i="2" s="1"/>
  <c r="M24" i="2"/>
  <c r="S24" i="2" s="1"/>
  <c r="N24" i="2"/>
  <c r="T24" i="2" s="1"/>
  <c r="M25" i="2"/>
  <c r="S25" i="2" s="1"/>
  <c r="N25" i="2"/>
  <c r="T25" i="2" s="1"/>
  <c r="M26" i="2"/>
  <c r="S26" i="2" s="1"/>
  <c r="N26" i="2"/>
  <c r="T26" i="2" s="1"/>
  <c r="M27" i="2"/>
  <c r="S27" i="2" s="1"/>
  <c r="N27" i="2"/>
  <c r="T27" i="2" s="1"/>
  <c r="M28" i="2"/>
  <c r="S28" i="2" s="1"/>
  <c r="N28" i="2"/>
  <c r="T28" i="2" s="1"/>
  <c r="M29" i="2"/>
  <c r="S29" i="2" s="1"/>
  <c r="N29" i="2"/>
  <c r="T29" i="2" s="1"/>
  <c r="M30" i="2"/>
  <c r="S30" i="2" s="1"/>
  <c r="N30" i="2"/>
  <c r="T30" i="2" s="1"/>
  <c r="M31" i="2"/>
  <c r="S31" i="2" s="1"/>
  <c r="N31" i="2"/>
  <c r="T31" i="2" s="1"/>
  <c r="M32" i="2"/>
  <c r="S32" i="2" s="1"/>
  <c r="N32" i="2"/>
  <c r="T32" i="2" s="1"/>
  <c r="M33" i="2"/>
  <c r="S33" i="2" s="1"/>
  <c r="N33" i="2"/>
  <c r="T33" i="2" s="1"/>
  <c r="M34" i="2"/>
  <c r="S34" i="2" s="1"/>
  <c r="N34" i="2"/>
  <c r="T34" i="2" s="1"/>
  <c r="M35" i="2"/>
  <c r="S35" i="2" s="1"/>
  <c r="N35" i="2"/>
  <c r="T35" i="2" s="1"/>
  <c r="M36" i="2"/>
  <c r="S36" i="2" s="1"/>
  <c r="N36" i="2"/>
  <c r="T36" i="2" s="1"/>
  <c r="M37" i="2"/>
  <c r="S37" i="2" s="1"/>
  <c r="N37" i="2"/>
  <c r="T37" i="2" s="1"/>
  <c r="M38" i="2"/>
  <c r="S38" i="2" s="1"/>
  <c r="N38" i="2"/>
  <c r="T38" i="2" s="1"/>
  <c r="M39" i="2"/>
  <c r="S39" i="2" s="1"/>
  <c r="N39" i="2"/>
  <c r="T39" i="2" s="1"/>
  <c r="M40" i="2"/>
  <c r="S40" i="2" s="1"/>
  <c r="N40" i="2"/>
  <c r="T40" i="2" s="1"/>
  <c r="M41" i="2"/>
  <c r="S41" i="2" s="1"/>
  <c r="N41" i="2"/>
  <c r="T41" i="2" s="1"/>
  <c r="M42" i="2"/>
  <c r="S42" i="2" s="1"/>
  <c r="N42" i="2"/>
  <c r="T42" i="2" s="1"/>
  <c r="M43" i="2"/>
  <c r="S43" i="2" s="1"/>
  <c r="N43" i="2"/>
  <c r="T43" i="2" s="1"/>
  <c r="M44" i="2"/>
  <c r="S44" i="2" s="1"/>
  <c r="N44" i="2"/>
  <c r="T44" i="2" s="1"/>
  <c r="M45" i="2"/>
  <c r="S45" i="2" s="1"/>
  <c r="N45" i="2"/>
  <c r="T45" i="2" s="1"/>
  <c r="M46" i="2"/>
  <c r="S46" i="2" s="1"/>
  <c r="N46" i="2"/>
  <c r="T46" i="2" s="1"/>
  <c r="M47" i="2"/>
  <c r="S47" i="2" s="1"/>
  <c r="N47" i="2"/>
  <c r="T47" i="2" s="1"/>
  <c r="M48" i="2"/>
  <c r="S48" i="2" s="1"/>
  <c r="N48" i="2"/>
  <c r="T48" i="2" s="1"/>
  <c r="M49" i="2"/>
  <c r="S49" i="2" s="1"/>
  <c r="N49" i="2"/>
  <c r="T49" i="2" s="1"/>
  <c r="M50" i="2"/>
  <c r="S50" i="2" s="1"/>
  <c r="N50" i="2"/>
  <c r="T50" i="2" s="1"/>
  <c r="M51" i="2"/>
  <c r="S51" i="2" s="1"/>
  <c r="N51" i="2"/>
  <c r="T51" i="2" s="1"/>
  <c r="M52" i="2"/>
  <c r="S52" i="2" s="1"/>
  <c r="N52" i="2"/>
  <c r="T52" i="2" s="1"/>
  <c r="M53" i="2"/>
  <c r="S53" i="2" s="1"/>
  <c r="N53" i="2"/>
  <c r="T53" i="2" s="1"/>
  <c r="M54" i="2"/>
  <c r="S54" i="2" s="1"/>
  <c r="N54" i="2"/>
  <c r="T54" i="2" s="1"/>
  <c r="M55" i="2"/>
  <c r="S55" i="2" s="1"/>
  <c r="N55" i="2"/>
  <c r="T55" i="2" s="1"/>
  <c r="M56" i="2"/>
  <c r="S56" i="2" s="1"/>
  <c r="N56" i="2"/>
  <c r="T56" i="2" s="1"/>
  <c r="M57" i="2"/>
  <c r="S57" i="2" s="1"/>
  <c r="N57" i="2"/>
  <c r="T57" i="2" s="1"/>
  <c r="M58" i="2"/>
  <c r="S58" i="2" s="1"/>
  <c r="N58" i="2"/>
  <c r="T58" i="2" s="1"/>
  <c r="M59" i="2"/>
  <c r="S59" i="2" s="1"/>
  <c r="N59" i="2"/>
  <c r="T59" i="2" s="1"/>
  <c r="M60" i="2"/>
  <c r="S60" i="2" s="1"/>
  <c r="N60" i="2"/>
  <c r="T60" i="2" s="1"/>
  <c r="M61" i="2"/>
  <c r="S61" i="2" s="1"/>
  <c r="N61" i="2"/>
  <c r="T61" i="2" s="1"/>
  <c r="M62" i="2"/>
  <c r="S62" i="2" s="1"/>
  <c r="N62" i="2"/>
  <c r="T62" i="2" s="1"/>
  <c r="M63" i="2"/>
  <c r="S63" i="2" s="1"/>
  <c r="N63" i="2"/>
  <c r="T63" i="2" s="1"/>
  <c r="M64" i="2"/>
  <c r="S64" i="2" s="1"/>
  <c r="N64" i="2"/>
  <c r="T64" i="2" s="1"/>
  <c r="M65" i="2"/>
  <c r="S65" i="2" s="1"/>
  <c r="N65" i="2"/>
  <c r="T65" i="2" s="1"/>
  <c r="M66" i="2"/>
  <c r="S66" i="2" s="1"/>
  <c r="N66" i="2"/>
  <c r="T66" i="2" s="1"/>
  <c r="M67" i="2"/>
  <c r="S67" i="2" s="1"/>
  <c r="N67" i="2"/>
  <c r="T67" i="2" s="1"/>
  <c r="M68" i="2"/>
  <c r="S68" i="2" s="1"/>
  <c r="N68" i="2"/>
  <c r="T68" i="2" s="1"/>
  <c r="M69" i="2"/>
  <c r="S69" i="2" s="1"/>
  <c r="N69" i="2"/>
  <c r="T69" i="2" s="1"/>
  <c r="M70" i="2"/>
  <c r="S70" i="2" s="1"/>
  <c r="N70" i="2"/>
  <c r="T70" i="2" s="1"/>
  <c r="N3" i="2"/>
  <c r="T3" i="2" s="1"/>
  <c r="M3" i="2"/>
  <c r="S3" i="2" s="1"/>
  <c r="L3" i="2"/>
  <c r="R3" i="2" s="1"/>
</calcChain>
</file>

<file path=xl/sharedStrings.xml><?xml version="1.0" encoding="utf-8"?>
<sst xmlns="http://schemas.openxmlformats.org/spreadsheetml/2006/main" count="805" uniqueCount="278">
  <si>
    <t>Prey biomass….</t>
  </si>
  <si>
    <t xml:space="preserve">Country </t>
  </si>
  <si>
    <t>Angola</t>
  </si>
  <si>
    <t>Burundi</t>
  </si>
  <si>
    <t>Benin</t>
  </si>
  <si>
    <t>Botswana</t>
  </si>
  <si>
    <t>Cameroon</t>
  </si>
  <si>
    <t>Democratic Republic of the Congo</t>
  </si>
  <si>
    <t>Eritrea</t>
  </si>
  <si>
    <t>Ethiopia</t>
  </si>
  <si>
    <t>Kenya</t>
  </si>
  <si>
    <t>Mozambique</t>
  </si>
  <si>
    <t>Namibia</t>
  </si>
  <si>
    <t>Rwanda</t>
  </si>
  <si>
    <t>Sudan</t>
  </si>
  <si>
    <t xml:space="preserve">Sudan </t>
  </si>
  <si>
    <t>Senegal</t>
  </si>
  <si>
    <t>Sierra Leone</t>
  </si>
  <si>
    <t>Somalia</t>
  </si>
  <si>
    <t>South Sudan</t>
  </si>
  <si>
    <t>Swaziland</t>
  </si>
  <si>
    <t>Togo</t>
  </si>
  <si>
    <t>Tanzania</t>
  </si>
  <si>
    <t>Uganda</t>
  </si>
  <si>
    <t>South Africa</t>
  </si>
  <si>
    <t>Zambia</t>
  </si>
  <si>
    <t>Zimbabwe</t>
  </si>
  <si>
    <t>Eastern Serengeti area, west of Ngorongoro Crater (Matthews, 1939)</t>
  </si>
  <si>
    <t>Take as the area between Olduvai Gorge on the west and Olmoti Crater on the east, and between Olamuakiliswaten Mountains to the north and Lamanja Depression/Satiman Mountains to the south. OR include as part of whole Serengeti ecosystem.</t>
  </si>
  <si>
    <t>Combined location</t>
  </si>
  <si>
    <t>Garissa County</t>
  </si>
  <si>
    <t>Eastern Province</t>
  </si>
  <si>
    <t>Northwestern Province</t>
  </si>
  <si>
    <t>Notes</t>
  </si>
  <si>
    <t>Lira District</t>
  </si>
  <si>
    <t>Gulu District</t>
  </si>
  <si>
    <t>Samburu County</t>
  </si>
  <si>
    <t>Mount Kenya National Park</t>
  </si>
  <si>
    <t>Narok County and Bomet County</t>
  </si>
  <si>
    <t>Sotik is in Bomet County, and Lolita Plains is in Narok County (see Glover et al., 1964)</t>
  </si>
  <si>
    <t>Nairobi National Park</t>
  </si>
  <si>
    <t>Kitanga Farm is in the Athi Plains (https://books.google.co.uk/books?id=v3uZtA1ZpTAC&amp;pg=PA160&amp;lpg=PA160&amp;dq=Kitanga+Farm,+Kenya&amp;source=bl&amp;ots=4Slbtu8kS-&amp;sig=i2o_tMCNiPix-APmKRIYz-3-qx8&amp;hl=en&amp;sa=X&amp;ved=0ahUKEwjc_efAo6fVAhVMZVAKHfq9CrIQ6AEINDAD#v=onepage&amp;q=Kitanga%20Farm%2C%20Kenya&amp;f=false), parts of which became the Nairobi National Park</t>
  </si>
  <si>
    <t>Taita-Taveta County</t>
  </si>
  <si>
    <t>Zaire Province</t>
  </si>
  <si>
    <t>Tete Province</t>
  </si>
  <si>
    <t>Ituri District, Orientale Province</t>
  </si>
  <si>
    <t>Haut Uele District, Orientale Province</t>
  </si>
  <si>
    <t>Bas Uele District, Orientale Province</t>
  </si>
  <si>
    <t>Bili is a forest</t>
  </si>
  <si>
    <t>Haut Katanga District, Katanga Province</t>
  </si>
  <si>
    <t>Parc National de l'Upemba</t>
  </si>
  <si>
    <t>Lukaya District, Kongo Central Province</t>
  </si>
  <si>
    <t>Parc National des Virunga</t>
  </si>
  <si>
    <t>Kwilu and Kwango Districts (combined), Bandundu Province</t>
  </si>
  <si>
    <t>Kwango is a distric (and a river), Kindongo is in the Kwilu District.</t>
  </si>
  <si>
    <t>Borgou</t>
  </si>
  <si>
    <t>Kgalagadi District</t>
  </si>
  <si>
    <t>Now called Tshane. See map in Smithsonian mammal project</t>
  </si>
  <si>
    <t>Rumonge Province</t>
  </si>
  <si>
    <t>Ngoketunjia Division, North West Region</t>
  </si>
  <si>
    <t>Djérem Department, Adamawa Region</t>
  </si>
  <si>
    <t>Mbam-et-Kim Department, Centre Region</t>
  </si>
  <si>
    <t>Caprivi Strip</t>
  </si>
  <si>
    <t>Based on the straight line distance between Victoria Falls and Bulawayo</t>
  </si>
  <si>
    <t>Sotouboua Prefecture, Centrale Region</t>
  </si>
  <si>
    <t>Oti Prefecture, Savanes Region</t>
  </si>
  <si>
    <t>Senafe Subregion, Debub (Southern) Region</t>
  </si>
  <si>
    <t>West Welega Zone</t>
  </si>
  <si>
    <t>Khomas Region</t>
  </si>
  <si>
    <t xml:space="preserve">Probably Akagera National Park, based on information on p.60 - https://portals.iucn.org/library/efiles/documents/2009-074-En.pdf </t>
  </si>
  <si>
    <t>Nyagatare District, Eastern Province</t>
  </si>
  <si>
    <t>Akagera National Park, Eastern Province</t>
  </si>
  <si>
    <t>Podor Department, Saint-Louis Region</t>
  </si>
  <si>
    <t>Koinadugu District</t>
  </si>
  <si>
    <t>Woqooyi Galbeed Region</t>
  </si>
  <si>
    <t>From p.14 'Somalia, Jubbada Dhexe Region, Ferschit (Heleschid) - https://books.google.co.uk/books?id=lSrnadGdnccC&amp;pg=PA14&amp;lpg=PA14&amp;dq=Ferschit,+Somalia&amp;source=bl&amp;ots=Iis9cw0lwi&amp;sig=btkt7k4rDmyefgLHRc-ylTpowmw&amp;hl=en&amp;sa=X&amp;ved=0ahUKEwisiOvOltnVAhXRYVAKHTwtC_kQ6AEIKDAA#v=onepage&amp;q=Ferschit%2C%20Somalia&amp;f=false</t>
  </si>
  <si>
    <t>Jubbada Dhexe (Middle Jubbada) Region</t>
  </si>
  <si>
    <t>Mpumalanga Province</t>
  </si>
  <si>
    <t>Transvaal was split into divisions, including Eastern Transvaal, which is now called Mpumalanga - https://en.wikipedia.org/wiki/Transvaal_Province</t>
  </si>
  <si>
    <t>Unsure whether the 'R' refers to a river or reserve</t>
  </si>
  <si>
    <t>Zululand District, KwaZulu-Natal Province</t>
  </si>
  <si>
    <t>West (Gharb) Darfur State, Darfur Province</t>
  </si>
  <si>
    <t>North (Shamal) Darfur State, Darfur Province</t>
  </si>
  <si>
    <t>South (Janub) Darfur State, Darfur Province</t>
  </si>
  <si>
    <t>Tshopo District, Orientale Province</t>
  </si>
  <si>
    <t>Nord Ubangi District, Equateur Province</t>
  </si>
  <si>
    <t>North Kivu District, North Kivu, Province</t>
  </si>
  <si>
    <t>Iringa Region</t>
  </si>
  <si>
    <t>Morogoro Region</t>
  </si>
  <si>
    <t>Dodoma Region</t>
  </si>
  <si>
    <t>Tanga Region</t>
  </si>
  <si>
    <t>Pwani Region</t>
  </si>
  <si>
    <t>Book states that Rujiji River crossed at Mkalinso. Rufiji River almost entirely within the Pwani Region. MNFN states tha Mkalinso is also called Mkalinju. https://books.google.co.uk/books?id=a0y-BAAAQBAJ&amp;pg=PA165&amp;lpg=PA165&amp;dq=Mkalinso&amp;source=bl&amp;ots=xmq6BfmaFI&amp;sig=UtwXMqjk7FTVZwKUU5OklIocKS4&amp;hl=en&amp;sa=X&amp;ved=0ahUKEwjqy9LP8tvVAhVKalAKHf9BD0gQ6AEIPzAF#v=onepage&amp;q=Mkalinso&amp;f=false</t>
  </si>
  <si>
    <t>Lindi Region</t>
  </si>
  <si>
    <t>Mara Region</t>
  </si>
  <si>
    <t>Kilimanjaro Region</t>
  </si>
  <si>
    <t>Balbal, Ngorongoro Conservation Area, Serengeti Ecosystem</t>
  </si>
  <si>
    <t>Tabora Region</t>
  </si>
  <si>
    <t>Rukwa Region</t>
  </si>
  <si>
    <t>Ruvuma Region</t>
  </si>
  <si>
    <t>Locality no.</t>
  </si>
  <si>
    <t>North of Lac Edouard and South of Lac Albert, Ituri and North Kivu Districts (combined), Orientale and North Kivu Provinces (combined)</t>
  </si>
  <si>
    <t>6.10</t>
  </si>
  <si>
    <t>6.12</t>
  </si>
  <si>
    <t>6.13</t>
  </si>
  <si>
    <t>6.14</t>
  </si>
  <si>
    <t>6.15</t>
  </si>
  <si>
    <t>7.1</t>
  </si>
  <si>
    <t>9.1</t>
  </si>
  <si>
    <t>9.2</t>
  </si>
  <si>
    <t>10.1</t>
  </si>
  <si>
    <t>10.2</t>
  </si>
  <si>
    <t>10.3</t>
  </si>
  <si>
    <t>10.4</t>
  </si>
  <si>
    <t>10.5</t>
  </si>
  <si>
    <t>10.6</t>
  </si>
  <si>
    <t>11.1</t>
  </si>
  <si>
    <t>12.1</t>
  </si>
  <si>
    <t>12.2</t>
  </si>
  <si>
    <t>13.1</t>
  </si>
  <si>
    <t>13.2</t>
  </si>
  <si>
    <t>14.1</t>
  </si>
  <si>
    <t>15.1</t>
  </si>
  <si>
    <t>16.1</t>
  </si>
  <si>
    <t>16.2</t>
  </si>
  <si>
    <t>17.1</t>
  </si>
  <si>
    <t>17.2</t>
  </si>
  <si>
    <t>18.1</t>
  </si>
  <si>
    <t>19.1</t>
  </si>
  <si>
    <t>19.2</t>
  </si>
  <si>
    <t>19.3</t>
  </si>
  <si>
    <t>20.1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</si>
  <si>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</si>
  <si>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</si>
  <si>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</si>
  <si>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</si>
  <si>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</si>
  <si>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</si>
  <si>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</si>
  <si>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</si>
  <si>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</si>
  <si>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</si>
  <si>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</si>
  <si>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</si>
  <si>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22.1</t>
  </si>
  <si>
    <t>22.2</t>
  </si>
  <si>
    <t>23.1</t>
  </si>
  <si>
    <t>23.2</t>
  </si>
  <si>
    <t>24.1</t>
  </si>
  <si>
    <t>24.2</t>
  </si>
  <si>
    <t>25.1</t>
  </si>
  <si>
    <t>Mount Elgon</t>
  </si>
  <si>
    <t>23.3</t>
  </si>
  <si>
    <t>Med. Lat. S</t>
  </si>
  <si>
    <t>Med. Lat. N</t>
  </si>
  <si>
    <t>Med. Long. E</t>
  </si>
  <si>
    <t>Med. Long. W</t>
  </si>
  <si>
    <t>Rumonge Province boundaries from Google Maps (09/02/18)</t>
  </si>
  <si>
    <t>Tanganyika District, Katanga Province</t>
  </si>
  <si>
    <t>Parc National de la Garamba and surrounding hunting grounds</t>
  </si>
  <si>
    <t>http://whc.unesco.org/en/list/136</t>
  </si>
  <si>
    <t>Lomami Province, Kasai Oriental</t>
  </si>
  <si>
    <t>Dire Dawa Region</t>
  </si>
  <si>
    <t>Upper Nile State (now Western Nile State, Eastern Nile State, Latjoor State combined)</t>
  </si>
  <si>
    <t>Median longitude adjusted as point fell west of province</t>
  </si>
  <si>
    <t>Matabeleland North Province and Bulawayo Province</t>
  </si>
  <si>
    <t>Now called Dire Dawa. Median latitude adjusted as fell outside of region.</t>
  </si>
  <si>
    <t>Bio4  - Temperature seasonality (SD)</t>
  </si>
  <si>
    <t>Bio5  - Max. temperature warmest month (˚C)</t>
  </si>
  <si>
    <t>Bio6  - Min. temperature coolest month (˚C)</t>
  </si>
  <si>
    <t>Bio13 - Precipitation wettest month (mm)</t>
  </si>
  <si>
    <t>Bio14 - Precipitation driest month (mm)</t>
  </si>
  <si>
    <t>Bio15 - Precipitation seasonality (CV)</t>
  </si>
  <si>
    <t>Within Lindi Region: 10°05'S and 39°38'E in here - https://www.dwd.de/EN/ourservices/overseas_stations/ueberseedoku/list_overseas_pdf.pdf?__blob=publicationFile&amp;v=7</t>
  </si>
  <si>
    <t>N-S transect land cover counts (1 count = 1 pixel. 1 pixel = 1 km2)</t>
  </si>
  <si>
    <t>W-E transect land cover counts (1 count = 1 pixel. 1 pixel = 1 km2)</t>
  </si>
  <si>
    <t>Code</t>
  </si>
  <si>
    <t>AGO</t>
  </si>
  <si>
    <t>BWA</t>
  </si>
  <si>
    <t>BEN</t>
  </si>
  <si>
    <t>BDI</t>
  </si>
  <si>
    <t>Duplicated pixel class</t>
  </si>
  <si>
    <t>CMR</t>
  </si>
  <si>
    <t>COD</t>
  </si>
  <si>
    <t>ERI</t>
  </si>
  <si>
    <t>ETH</t>
  </si>
  <si>
    <t>KEN</t>
  </si>
  <si>
    <t>MOZ</t>
  </si>
  <si>
    <t>NAM</t>
  </si>
  <si>
    <t>RWA</t>
  </si>
  <si>
    <t>SEN</t>
  </si>
  <si>
    <t>SOM</t>
  </si>
  <si>
    <t>SLE</t>
  </si>
  <si>
    <t>ZAF</t>
  </si>
  <si>
    <t>SSD</t>
  </si>
  <si>
    <t>SDN</t>
  </si>
  <si>
    <t>SWZ</t>
  </si>
  <si>
    <t>TZA</t>
  </si>
  <si>
    <t>TGO</t>
  </si>
  <si>
    <t>UGA</t>
  </si>
  <si>
    <t>ZMB</t>
  </si>
  <si>
    <t>ZWE</t>
  </si>
  <si>
    <t>UGA-KEN</t>
  </si>
  <si>
    <t>Chobe National Park, Savuti Chobe National Park and Mababe Zokotsama Community Concession</t>
  </si>
  <si>
    <t>Uganda-Kenya</t>
  </si>
  <si>
    <t>Climate data from Worldclim - http://www.worldclim.org/bioclim</t>
  </si>
  <si>
    <t>Bio4  - Temperature seasonality (SD) converted</t>
  </si>
  <si>
    <t xml:space="preserve">Bio5  - Max. temperature warmest month (˚C) converted </t>
  </si>
  <si>
    <t>Bio6  - Min. temperature coolest month (˚C) converted</t>
  </si>
  <si>
    <t>Bio4  - Temperature seasonality converted (Log10)</t>
  </si>
  <si>
    <t>Bio5  - Max. temperature warmest month converted (Log10)</t>
  </si>
  <si>
    <t>Bio6  - Min. temperature coolest month converted (Log10)</t>
  </si>
  <si>
    <t>Bio13 - Precipitation wettest month (Log10)</t>
  </si>
  <si>
    <t>Bio14 - Precipitation driest month (Log10)</t>
  </si>
  <si>
    <t>Bio15 - Precipitation seasonality (Log10)</t>
  </si>
  <si>
    <t>Bio14 - Precipitation driest month (mm) zeros converted</t>
  </si>
  <si>
    <t>Total land cover counts (N-S + W-E transects - duplicated pixel class. 1 count = 1 pixel. 1 pixel = 1 km2)</t>
  </si>
  <si>
    <t>Total land cover counts (exc. water, cropland, bare ground &amp; types w/o values)</t>
  </si>
  <si>
    <t>Water</t>
  </si>
  <si>
    <t>Evergreen needleleaf forest</t>
  </si>
  <si>
    <t>Evergreen broadleaf forest</t>
  </si>
  <si>
    <t>Deciduous needleleaf forest</t>
  </si>
  <si>
    <t>Deciduous broadleaf forest</t>
  </si>
  <si>
    <t>Mixed forest</t>
  </si>
  <si>
    <t>Woodland</t>
  </si>
  <si>
    <t>Wooded grassland</t>
  </si>
  <si>
    <t>Closed shrubland</t>
  </si>
  <si>
    <t>Open shrubland</t>
  </si>
  <si>
    <t>Grassland</t>
  </si>
  <si>
    <t>Cropland</t>
  </si>
  <si>
    <t>Bare ground</t>
  </si>
  <si>
    <t>Urban and built</t>
  </si>
  <si>
    <t>Counts (added)</t>
  </si>
  <si>
    <t>Closed</t>
  </si>
  <si>
    <t>Semi-open</t>
  </si>
  <si>
    <t>Open</t>
  </si>
  <si>
    <t>2,4,6,8</t>
  </si>
  <si>
    <t>7,9</t>
  </si>
  <si>
    <t>(x1*x2*x3)^(1/n)</t>
  </si>
  <si>
    <t>Log10 of ratio between counts and geometric mean. Log10(x1/GM)</t>
  </si>
  <si>
    <t>Geometric mean of counts</t>
  </si>
  <si>
    <t>North West Region</t>
  </si>
  <si>
    <t>Adamawa Region</t>
  </si>
  <si>
    <t>Centre Region</t>
  </si>
  <si>
    <t>Nord Ubangi District</t>
  </si>
  <si>
    <t>Bas Uele District</t>
  </si>
  <si>
    <t>Haut Uele District</t>
  </si>
  <si>
    <t>Parc National de la Garamba and surrounding hunting grounds (Domaine de Chasse de Azande, Domaine de Chasse de Gangala Na Bodio, Domaine de Chasse Mondo Missa)</t>
  </si>
  <si>
    <t>Tshopo District</t>
  </si>
  <si>
    <t>Ituri District</t>
  </si>
  <si>
    <t>Ituri and North Kivu Districts (combined)</t>
  </si>
  <si>
    <t>North Kivu District</t>
  </si>
  <si>
    <t>Haut Katanga District</t>
  </si>
  <si>
    <t>Tanganyika District</t>
  </si>
  <si>
    <t>Lomami Province</t>
  </si>
  <si>
    <t>Lukaya District</t>
  </si>
  <si>
    <t>Kwilu and Kwango Districts (combined)</t>
  </si>
  <si>
    <t>Debub (Southern) Region</t>
  </si>
  <si>
    <t>Nyagatare District</t>
  </si>
  <si>
    <t>Podor Department</t>
  </si>
  <si>
    <t>Zululand District</t>
  </si>
  <si>
    <t>Upper Nile State (now Western Nile State; Eastern Nile State, Latjoor State combined)</t>
  </si>
  <si>
    <t>North (Shamal) Darfur State</t>
  </si>
  <si>
    <t>South (Janub) Darfur State</t>
  </si>
  <si>
    <t>West (Gharb) Darfur State</t>
  </si>
  <si>
    <t>Centrale Region</t>
  </si>
  <si>
    <t>avanes Region</t>
  </si>
  <si>
    <t>Matabeleland North Province</t>
  </si>
  <si>
    <t>Ngorongoro Conservation Area</t>
  </si>
  <si>
    <t>Akagera National Park</t>
  </si>
  <si>
    <t>Median longitude (decimal degrees)</t>
  </si>
  <si>
    <t>Median latitude (decimal degrees)</t>
  </si>
  <si>
    <t>Latitude, longitude and vegetation cover data</t>
  </si>
  <si>
    <t>Latitude and longitude for climate data</t>
  </si>
  <si>
    <t>Latitude and longitude for vegetation transects</t>
  </si>
  <si>
    <t>Centered logratio</t>
  </si>
  <si>
    <t>Counts (zeros converted to 0.1)</t>
  </si>
  <si>
    <t>Latitude and longitude from Image Landsat, (Google Earth Pro, 2013). Climate data from Worldclim (Hijmans et al., 2005). Land cover data at 1 km resolution from the University of Maryland Global Land Cover Classification (Hansen et al., 1998, 2000).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</si>
</sst>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339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2" xfId="0" applyNumberFormat="1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2" borderId="0" xfId="0" applyFont="1" applyFill="1"/>
    <xf numFmtId="49" fontId="2" fillId="2" borderId="0" xfId="0" applyNumberFormat="1" applyFont="1" applyFill="1" applyAlignment="1">
      <alignment horizontal="right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9"/>
  <sheetViews>
    <sheetView workbookViewId="0">
      <pane ySplit="3" topLeftCell="A41" activePane="bottomLeft" state="frozen"/>
      <selection pane="bottomLeft" activeCell="D72" sqref="D72"/>
    </sheetView>
  </sheetViews>
  <sheetFormatPr defaultRowHeight="15" x14ac:dyDescent="0.25"/>
  <cols>
    <col min="1" max="1" width="35.42578125" style="13" customWidth="1"/>
    <col min="2" max="2" width="40.28515625" style="13" customWidth="1"/>
    <col min="3" max="3" width="5.140625" style="24" customWidth="1"/>
    <col min="4" max="4" width="13.5703125" style="32" customWidth="1"/>
    <col min="5" max="5" width="14.28515625" style="32" customWidth="1"/>
    <col min="6" max="7" width="9.140625" style="13" customWidth="1"/>
    <col min="8" max="8" width="10.140625" style="13" customWidth="1"/>
    <col min="9" max="9" width="10" style="13" customWidth="1"/>
    <col min="11" max="11" width="12.28515625" style="13" customWidth="1"/>
    <col min="12" max="12" width="11" style="13" customWidth="1"/>
    <col min="13" max="14" width="10.85546875" style="13" customWidth="1"/>
    <col min="15" max="15" width="11.140625" style="13" customWidth="1"/>
    <col min="16" max="16" width="11.42578125" style="13" customWidth="1"/>
    <col min="17" max="17" width="4.42578125" style="13" customWidth="1"/>
    <col min="18" max="45" width="4.7109375" style="13" customWidth="1"/>
    <col min="46" max="16384" width="9.140625" style="13"/>
  </cols>
  <sheetData>
    <row r="1" spans="1:48" x14ac:dyDescent="0.25">
      <c r="A1" s="34" t="s">
        <v>272</v>
      </c>
    </row>
    <row r="2" spans="1:48" ht="84" x14ac:dyDescent="0.2">
      <c r="A2" s="35" t="s">
        <v>277</v>
      </c>
      <c r="D2" s="36" t="s">
        <v>273</v>
      </c>
      <c r="E2" s="36"/>
      <c r="F2" s="36" t="s">
        <v>274</v>
      </c>
      <c r="G2" s="36"/>
      <c r="H2" s="36"/>
      <c r="J2" s="13"/>
      <c r="Q2" s="26" t="s">
        <v>174</v>
      </c>
      <c r="AF2" s="26" t="s">
        <v>175</v>
      </c>
    </row>
    <row r="3" spans="1:48" s="27" customFormat="1" ht="45" x14ac:dyDescent="0.2">
      <c r="A3" s="27" t="s">
        <v>1</v>
      </c>
      <c r="B3" s="27" t="s">
        <v>29</v>
      </c>
      <c r="C3" s="29" t="s">
        <v>100</v>
      </c>
      <c r="D3" s="33" t="s">
        <v>271</v>
      </c>
      <c r="E3" s="33" t="s">
        <v>270</v>
      </c>
      <c r="F3" s="27" t="s">
        <v>153</v>
      </c>
      <c r="G3" s="27" t="s">
        <v>154</v>
      </c>
      <c r="H3" s="27" t="s">
        <v>156</v>
      </c>
      <c r="I3" s="27" t="s">
        <v>155</v>
      </c>
      <c r="K3" s="30" t="s">
        <v>167</v>
      </c>
      <c r="L3" s="30" t="s">
        <v>168</v>
      </c>
      <c r="M3" s="30" t="s">
        <v>169</v>
      </c>
      <c r="N3" s="30" t="s">
        <v>170</v>
      </c>
      <c r="O3" s="30" t="s">
        <v>171</v>
      </c>
      <c r="P3" s="30" t="s">
        <v>172</v>
      </c>
      <c r="Q3" s="27">
        <v>0</v>
      </c>
      <c r="R3" s="27">
        <v>1</v>
      </c>
      <c r="S3" s="27">
        <v>2</v>
      </c>
      <c r="T3" s="27">
        <v>3</v>
      </c>
      <c r="U3" s="27">
        <v>4</v>
      </c>
      <c r="V3" s="27">
        <v>5</v>
      </c>
      <c r="W3" s="27">
        <v>6</v>
      </c>
      <c r="X3" s="27">
        <v>7</v>
      </c>
      <c r="Y3" s="27">
        <v>8</v>
      </c>
      <c r="Z3" s="27">
        <v>9</v>
      </c>
      <c r="AA3" s="27">
        <v>10</v>
      </c>
      <c r="AB3" s="27">
        <v>11</v>
      </c>
      <c r="AC3" s="27">
        <v>12</v>
      </c>
      <c r="AD3" s="27">
        <v>14</v>
      </c>
      <c r="AE3" s="31"/>
      <c r="AF3" s="27">
        <v>0</v>
      </c>
      <c r="AG3" s="27">
        <v>1</v>
      </c>
      <c r="AH3" s="27">
        <v>2</v>
      </c>
      <c r="AI3" s="27">
        <v>3</v>
      </c>
      <c r="AJ3" s="27">
        <v>4</v>
      </c>
      <c r="AK3" s="27">
        <v>5</v>
      </c>
      <c r="AL3" s="27">
        <v>6</v>
      </c>
      <c r="AM3" s="27">
        <v>7</v>
      </c>
      <c r="AN3" s="27">
        <v>8</v>
      </c>
      <c r="AO3" s="27">
        <v>9</v>
      </c>
      <c r="AP3" s="27">
        <v>10</v>
      </c>
      <c r="AQ3" s="27">
        <v>11</v>
      </c>
      <c r="AR3" s="27">
        <v>12</v>
      </c>
      <c r="AS3" s="27">
        <v>14</v>
      </c>
      <c r="AT3" s="31" t="s">
        <v>181</v>
      </c>
      <c r="AU3" s="27" t="s">
        <v>0</v>
      </c>
      <c r="AV3" s="27" t="s">
        <v>33</v>
      </c>
    </row>
    <row r="4" spans="1:48" ht="11.25" x14ac:dyDescent="0.2">
      <c r="A4" s="13" t="s">
        <v>2</v>
      </c>
      <c r="B4" s="13" t="s">
        <v>43</v>
      </c>
      <c r="C4" s="24">
        <v>1.1000000000000001</v>
      </c>
      <c r="D4" s="32">
        <v>-6.8345634999999998</v>
      </c>
      <c r="E4" s="32">
        <v>13.638262000000001</v>
      </c>
      <c r="F4" s="13">
        <v>-7.7273310000000004</v>
      </c>
      <c r="G4" s="13">
        <v>-5.8702180000000004</v>
      </c>
      <c r="H4" s="13">
        <v>12.728159</v>
      </c>
      <c r="I4" s="13">
        <v>14.20997</v>
      </c>
      <c r="J4" s="13"/>
      <c r="K4" s="13">
        <v>1676</v>
      </c>
      <c r="L4" s="13">
        <v>312</v>
      </c>
      <c r="M4" s="13">
        <v>177</v>
      </c>
      <c r="N4" s="13">
        <v>199</v>
      </c>
      <c r="O4" s="13">
        <v>0</v>
      </c>
      <c r="P4" s="13">
        <v>84</v>
      </c>
      <c r="S4" s="13">
        <v>31</v>
      </c>
      <c r="W4" s="13">
        <v>5</v>
      </c>
      <c r="X4" s="13">
        <v>84</v>
      </c>
      <c r="AA4" s="13">
        <v>54</v>
      </c>
      <c r="AB4" s="13">
        <v>12</v>
      </c>
      <c r="AH4" s="13">
        <v>22</v>
      </c>
      <c r="AL4" s="13">
        <v>1</v>
      </c>
      <c r="AM4" s="13">
        <v>102</v>
      </c>
      <c r="AP4" s="13">
        <v>16</v>
      </c>
      <c r="AQ4" s="13">
        <v>8</v>
      </c>
      <c r="AT4" s="13">
        <v>7</v>
      </c>
    </row>
    <row r="5" spans="1:48" ht="11.25" x14ac:dyDescent="0.2">
      <c r="A5" s="13" t="s">
        <v>4</v>
      </c>
      <c r="B5" s="13" t="s">
        <v>55</v>
      </c>
      <c r="C5" s="24">
        <v>2.1</v>
      </c>
      <c r="D5" s="32">
        <v>9.7183074999999999</v>
      </c>
      <c r="E5" s="32">
        <v>2.907203</v>
      </c>
      <c r="F5" s="13">
        <v>9.0610649999999993</v>
      </c>
      <c r="G5" s="13">
        <v>10.519321</v>
      </c>
      <c r="H5" s="13">
        <v>2.1209069999999999</v>
      </c>
      <c r="I5" s="13">
        <v>3.3455170000000001</v>
      </c>
      <c r="J5" s="13"/>
      <c r="K5" s="13">
        <v>1431</v>
      </c>
      <c r="L5" s="13">
        <v>367</v>
      </c>
      <c r="M5" s="13">
        <v>173</v>
      </c>
      <c r="N5" s="13">
        <v>223</v>
      </c>
      <c r="O5" s="13">
        <v>1</v>
      </c>
      <c r="P5" s="13">
        <v>90</v>
      </c>
      <c r="X5" s="13">
        <v>81</v>
      </c>
      <c r="Y5" s="13">
        <v>2</v>
      </c>
      <c r="AA5" s="13">
        <v>13</v>
      </c>
      <c r="AB5" s="13">
        <v>50</v>
      </c>
      <c r="AL5" s="13">
        <v>7</v>
      </c>
      <c r="AM5" s="13">
        <v>68</v>
      </c>
      <c r="AN5" s="13">
        <v>1</v>
      </c>
      <c r="AP5" s="13">
        <v>6</v>
      </c>
      <c r="AQ5" s="13">
        <v>41</v>
      </c>
      <c r="AT5" s="13">
        <v>7</v>
      </c>
    </row>
    <row r="6" spans="1:48" ht="11.25" x14ac:dyDescent="0.2">
      <c r="A6" s="13" t="s">
        <v>5</v>
      </c>
      <c r="B6" s="13" t="s">
        <v>203</v>
      </c>
      <c r="C6" s="24">
        <v>3.1</v>
      </c>
      <c r="D6" s="32">
        <v>-18.866556000000003</v>
      </c>
      <c r="E6" s="32">
        <v>24.397157499999999</v>
      </c>
      <c r="F6" s="13">
        <v>-19.332909000000001</v>
      </c>
      <c r="G6" s="13">
        <v>-18.434633000000002</v>
      </c>
      <c r="H6" s="13">
        <v>23.885079000000001</v>
      </c>
      <c r="I6" s="13">
        <v>24.862795999999999</v>
      </c>
      <c r="J6" s="13"/>
      <c r="K6" s="13">
        <v>3604</v>
      </c>
      <c r="L6" s="13">
        <v>350</v>
      </c>
      <c r="M6" s="13">
        <v>65</v>
      </c>
      <c r="N6" s="13">
        <v>122</v>
      </c>
      <c r="O6" s="13">
        <v>0</v>
      </c>
      <c r="P6" s="13">
        <v>110</v>
      </c>
      <c r="R6" s="12"/>
      <c r="X6" s="13">
        <v>91</v>
      </c>
      <c r="AL6" s="13">
        <v>2</v>
      </c>
      <c r="AM6" s="13">
        <v>95</v>
      </c>
      <c r="AQ6" s="13">
        <v>2</v>
      </c>
      <c r="AT6" s="13">
        <v>7</v>
      </c>
    </row>
    <row r="7" spans="1:48" ht="11.25" x14ac:dyDescent="0.2">
      <c r="A7" s="13" t="s">
        <v>5</v>
      </c>
      <c r="B7" s="13" t="s">
        <v>56</v>
      </c>
      <c r="C7" s="24">
        <v>3.2</v>
      </c>
      <c r="D7" s="32">
        <v>-25.092151999999999</v>
      </c>
      <c r="E7" s="32">
        <v>22.243442000000002</v>
      </c>
      <c r="F7" s="13">
        <v>-26.349748999999999</v>
      </c>
      <c r="G7" s="13">
        <v>-23.298075000000001</v>
      </c>
      <c r="H7" s="13">
        <v>20.413098000000002</v>
      </c>
      <c r="I7" s="13">
        <v>25.796157999999998</v>
      </c>
      <c r="J7" s="13"/>
      <c r="K7" s="13">
        <v>5216</v>
      </c>
      <c r="L7" s="13">
        <v>345</v>
      </c>
      <c r="M7" s="13">
        <v>19</v>
      </c>
      <c r="N7" s="13">
        <v>58</v>
      </c>
      <c r="O7" s="13">
        <v>2</v>
      </c>
      <c r="P7" s="13">
        <v>82</v>
      </c>
      <c r="Y7" s="13">
        <v>17</v>
      </c>
      <c r="Z7" s="13">
        <v>264</v>
      </c>
      <c r="AC7" s="13">
        <v>26</v>
      </c>
      <c r="AM7" s="13">
        <v>35</v>
      </c>
      <c r="AN7" s="13">
        <v>134</v>
      </c>
      <c r="AO7" s="13">
        <v>261</v>
      </c>
      <c r="AP7" s="13">
        <v>65</v>
      </c>
      <c r="AQ7" s="13">
        <v>18</v>
      </c>
      <c r="AR7" s="13">
        <v>27</v>
      </c>
      <c r="AT7" s="13">
        <v>9</v>
      </c>
      <c r="AV7" s="13" t="s">
        <v>57</v>
      </c>
    </row>
    <row r="8" spans="1:48" ht="11.25" x14ac:dyDescent="0.2">
      <c r="A8" s="13" t="s">
        <v>3</v>
      </c>
      <c r="B8" s="13" t="s">
        <v>58</v>
      </c>
      <c r="C8" s="24">
        <v>4.0999999999999996</v>
      </c>
      <c r="D8" s="32">
        <v>-4.0018190000000002</v>
      </c>
      <c r="E8" s="32">
        <v>29.451836</v>
      </c>
      <c r="F8" s="13">
        <v>-4.0357019999999997</v>
      </c>
      <c r="G8" s="13">
        <v>-3.921907</v>
      </c>
      <c r="H8" s="13">
        <v>29.425892999999999</v>
      </c>
      <c r="I8" s="13">
        <v>29.527927999999999</v>
      </c>
      <c r="J8" s="13"/>
      <c r="K8" s="13">
        <v>565</v>
      </c>
      <c r="L8" s="13">
        <v>304</v>
      </c>
      <c r="M8" s="13">
        <v>162</v>
      </c>
      <c r="N8" s="13">
        <v>171</v>
      </c>
      <c r="O8" s="13">
        <v>3</v>
      </c>
      <c r="P8" s="13">
        <v>65</v>
      </c>
      <c r="Q8" s="13">
        <v>1</v>
      </c>
      <c r="X8" s="13">
        <v>11</v>
      </c>
      <c r="AF8" s="13">
        <v>2</v>
      </c>
      <c r="AL8" s="13">
        <v>3</v>
      </c>
      <c r="AM8" s="13">
        <v>4</v>
      </c>
      <c r="AQ8" s="13">
        <v>3</v>
      </c>
      <c r="AT8" s="13">
        <v>7</v>
      </c>
      <c r="AV8" s="13" t="s">
        <v>157</v>
      </c>
    </row>
    <row r="9" spans="1:48" ht="11.25" x14ac:dyDescent="0.2">
      <c r="A9" s="13" t="s">
        <v>6</v>
      </c>
      <c r="B9" s="13" t="s">
        <v>241</v>
      </c>
      <c r="C9" s="24">
        <v>5.0999999999999996</v>
      </c>
      <c r="D9" s="32">
        <v>6.4470985000000001</v>
      </c>
      <c r="E9" s="32">
        <v>10.411916999999999</v>
      </c>
      <c r="F9" s="13">
        <v>5.8197729999999996</v>
      </c>
      <c r="G9" s="13">
        <v>6.9126000000000003</v>
      </c>
      <c r="H9" s="13">
        <v>9.7389670000000006</v>
      </c>
      <c r="I9" s="13">
        <v>11.179935</v>
      </c>
      <c r="J9" s="13"/>
      <c r="K9" s="13">
        <v>970</v>
      </c>
      <c r="L9" s="13">
        <v>296</v>
      </c>
      <c r="M9" s="13">
        <v>148</v>
      </c>
      <c r="N9" s="13">
        <v>360</v>
      </c>
      <c r="O9" s="13">
        <v>7</v>
      </c>
      <c r="P9" s="13">
        <v>74</v>
      </c>
      <c r="S9" s="13">
        <v>6</v>
      </c>
      <c r="U9" s="13">
        <v>5</v>
      </c>
      <c r="W9" s="13">
        <v>47</v>
      </c>
      <c r="X9" s="13">
        <v>32</v>
      </c>
      <c r="AA9" s="13">
        <v>6</v>
      </c>
      <c r="AB9" s="13">
        <v>15</v>
      </c>
      <c r="AH9" s="13">
        <v>1</v>
      </c>
      <c r="AJ9" s="13">
        <v>2</v>
      </c>
      <c r="AL9" s="13">
        <v>80</v>
      </c>
      <c r="AM9" s="13">
        <v>30</v>
      </c>
      <c r="AP9" s="13">
        <v>21</v>
      </c>
      <c r="AQ9" s="13">
        <v>11</v>
      </c>
      <c r="AT9" s="13">
        <v>7</v>
      </c>
    </row>
    <row r="10" spans="1:48" ht="11.25" x14ac:dyDescent="0.2">
      <c r="A10" s="13" t="s">
        <v>6</v>
      </c>
      <c r="B10" s="16" t="s">
        <v>242</v>
      </c>
      <c r="C10" s="25">
        <v>5.2</v>
      </c>
      <c r="D10" s="32">
        <v>7.0834454999999998</v>
      </c>
      <c r="E10" s="32">
        <v>13.206533</v>
      </c>
      <c r="F10" s="13">
        <v>5.9972329999999996</v>
      </c>
      <c r="G10" s="13">
        <v>7.6027990000000001</v>
      </c>
      <c r="H10" s="13">
        <v>11.869538</v>
      </c>
      <c r="I10" s="13">
        <v>15.204007000000001</v>
      </c>
      <c r="J10" s="13"/>
      <c r="K10" s="13">
        <v>948</v>
      </c>
      <c r="L10" s="13">
        <v>317</v>
      </c>
      <c r="M10" s="13">
        <v>125</v>
      </c>
      <c r="N10" s="13">
        <v>281</v>
      </c>
      <c r="O10" s="13">
        <v>0</v>
      </c>
      <c r="P10" s="13">
        <v>83</v>
      </c>
      <c r="W10" s="13">
        <v>80</v>
      </c>
      <c r="X10" s="13">
        <v>64</v>
      </c>
      <c r="AA10" s="13">
        <v>9</v>
      </c>
      <c r="AB10" s="13">
        <v>9</v>
      </c>
      <c r="AL10" s="13">
        <v>184</v>
      </c>
      <c r="AM10" s="13">
        <v>81</v>
      </c>
      <c r="AN10" s="13">
        <v>1</v>
      </c>
      <c r="AP10" s="13">
        <v>39</v>
      </c>
      <c r="AQ10" s="13">
        <v>29</v>
      </c>
      <c r="AT10" s="13">
        <v>7</v>
      </c>
    </row>
    <row r="11" spans="1:48" ht="11.25" x14ac:dyDescent="0.2">
      <c r="A11" s="13" t="s">
        <v>6</v>
      </c>
      <c r="B11" s="16" t="s">
        <v>243</v>
      </c>
      <c r="C11" s="25">
        <v>5.3</v>
      </c>
      <c r="D11" s="32">
        <v>4.6998980000000001</v>
      </c>
      <c r="E11" s="32">
        <v>11.7544115</v>
      </c>
      <c r="F11" s="13">
        <v>3.296551</v>
      </c>
      <c r="G11" s="13">
        <v>6.1589099999999997</v>
      </c>
      <c r="H11" s="13">
        <v>10.523346</v>
      </c>
      <c r="I11" s="13">
        <v>13.224235</v>
      </c>
      <c r="J11" s="13"/>
      <c r="K11" s="13">
        <v>822</v>
      </c>
      <c r="L11" s="13">
        <v>313</v>
      </c>
      <c r="M11" s="13">
        <v>193</v>
      </c>
      <c r="N11" s="13">
        <v>292</v>
      </c>
      <c r="O11" s="13">
        <v>10</v>
      </c>
      <c r="P11" s="13">
        <v>67</v>
      </c>
      <c r="S11" s="13">
        <v>134</v>
      </c>
      <c r="U11" s="13">
        <v>7</v>
      </c>
      <c r="W11" s="13">
        <v>98</v>
      </c>
      <c r="X11" s="13">
        <v>26</v>
      </c>
      <c r="AA11" s="13">
        <v>1</v>
      </c>
      <c r="AB11" s="13">
        <v>21</v>
      </c>
      <c r="AF11" s="13">
        <v>2</v>
      </c>
      <c r="AH11" s="13">
        <v>111</v>
      </c>
      <c r="AJ11" s="13">
        <v>15</v>
      </c>
      <c r="AL11" s="13">
        <v>81</v>
      </c>
      <c r="AM11" s="13">
        <v>50</v>
      </c>
      <c r="AP11" s="13">
        <v>3</v>
      </c>
      <c r="AQ11" s="13">
        <v>9</v>
      </c>
      <c r="AT11" s="13">
        <v>2</v>
      </c>
    </row>
    <row r="12" spans="1:48" ht="11.25" x14ac:dyDescent="0.2">
      <c r="A12" s="13" t="s">
        <v>7</v>
      </c>
      <c r="B12" s="13" t="s">
        <v>244</v>
      </c>
      <c r="C12" s="25">
        <v>6.1</v>
      </c>
      <c r="D12" s="32">
        <v>3.9693450000000001</v>
      </c>
      <c r="E12" s="32">
        <v>21.2625095</v>
      </c>
      <c r="F12" s="13">
        <v>2.9537399999999998</v>
      </c>
      <c r="G12" s="13">
        <v>4.3379099999999999</v>
      </c>
      <c r="H12" s="13">
        <v>19.349709000000001</v>
      </c>
      <c r="I12" s="13">
        <v>22.729037999999999</v>
      </c>
      <c r="J12" s="13"/>
      <c r="K12" s="13">
        <v>602</v>
      </c>
      <c r="L12" s="13">
        <v>309</v>
      </c>
      <c r="M12" s="13">
        <v>164</v>
      </c>
      <c r="N12" s="13">
        <v>235</v>
      </c>
      <c r="O12" s="13">
        <v>38</v>
      </c>
      <c r="P12" s="13">
        <v>45</v>
      </c>
      <c r="Q12" s="13">
        <v>2</v>
      </c>
      <c r="S12" s="13">
        <v>95</v>
      </c>
      <c r="U12" s="13">
        <v>10</v>
      </c>
      <c r="W12" s="13">
        <v>29</v>
      </c>
      <c r="X12" s="13">
        <v>3</v>
      </c>
      <c r="AF12" s="13">
        <v>2</v>
      </c>
      <c r="AH12" s="13">
        <v>142</v>
      </c>
      <c r="AJ12" s="13">
        <v>4</v>
      </c>
      <c r="AL12" s="13">
        <v>86</v>
      </c>
      <c r="AM12" s="13">
        <v>93</v>
      </c>
      <c r="AP12" s="13">
        <v>9</v>
      </c>
      <c r="AQ12" s="13">
        <v>3</v>
      </c>
      <c r="AT12" s="13">
        <v>2</v>
      </c>
    </row>
    <row r="13" spans="1:48" ht="11.25" x14ac:dyDescent="0.2">
      <c r="A13" s="13" t="s">
        <v>7</v>
      </c>
      <c r="B13" s="13" t="s">
        <v>245</v>
      </c>
      <c r="C13" s="25">
        <v>6.2</v>
      </c>
      <c r="D13" s="32">
        <v>3.7618989999999997</v>
      </c>
      <c r="E13" s="32">
        <v>24.9517615</v>
      </c>
      <c r="F13" s="13">
        <v>2.3165629999999999</v>
      </c>
      <c r="G13" s="13">
        <v>4.9880940000000002</v>
      </c>
      <c r="H13" s="13">
        <v>23.497498</v>
      </c>
      <c r="I13" s="13">
        <v>27.162396000000001</v>
      </c>
      <c r="J13" s="13"/>
      <c r="K13" s="13">
        <v>505</v>
      </c>
      <c r="L13" s="13">
        <v>320</v>
      </c>
      <c r="M13" s="13">
        <v>181</v>
      </c>
      <c r="N13" s="13">
        <v>237</v>
      </c>
      <c r="O13" s="13">
        <v>31</v>
      </c>
      <c r="P13" s="13">
        <v>44</v>
      </c>
      <c r="Q13" s="13">
        <v>3</v>
      </c>
      <c r="S13" s="13">
        <v>213</v>
      </c>
      <c r="U13" s="13">
        <v>2</v>
      </c>
      <c r="W13" s="13">
        <v>34</v>
      </c>
      <c r="X13" s="13">
        <v>16</v>
      </c>
      <c r="AF13" s="13">
        <v>5</v>
      </c>
      <c r="AH13" s="13">
        <v>300</v>
      </c>
      <c r="AJ13" s="13">
        <v>5</v>
      </c>
      <c r="AL13" s="13">
        <v>37</v>
      </c>
      <c r="AM13" s="13">
        <v>19</v>
      </c>
      <c r="AP13" s="13">
        <v>1</v>
      </c>
      <c r="AT13" s="13">
        <v>2</v>
      </c>
      <c r="AV13" s="13" t="s">
        <v>48</v>
      </c>
    </row>
    <row r="14" spans="1:48" ht="11.25" x14ac:dyDescent="0.2">
      <c r="A14" s="13" t="s">
        <v>7</v>
      </c>
      <c r="B14" s="13" t="s">
        <v>246</v>
      </c>
      <c r="C14" s="25">
        <v>6.3</v>
      </c>
      <c r="D14" s="32">
        <v>3.3674474999999999</v>
      </c>
      <c r="E14" s="32">
        <v>28.6626005</v>
      </c>
      <c r="F14" s="13">
        <v>2.337917</v>
      </c>
      <c r="G14" s="13">
        <v>4.418596</v>
      </c>
      <c r="H14" s="13">
        <v>27.132588999999999</v>
      </c>
      <c r="I14" s="13">
        <v>30.204362</v>
      </c>
      <c r="J14" s="13"/>
      <c r="K14" s="13">
        <v>889</v>
      </c>
      <c r="L14" s="13">
        <v>332</v>
      </c>
      <c r="M14" s="13">
        <v>183</v>
      </c>
      <c r="N14" s="13">
        <v>207</v>
      </c>
      <c r="O14" s="13">
        <v>36</v>
      </c>
      <c r="P14" s="13">
        <v>44</v>
      </c>
      <c r="S14" s="13">
        <v>132</v>
      </c>
      <c r="U14" s="13">
        <v>13</v>
      </c>
      <c r="W14" s="13">
        <v>50</v>
      </c>
      <c r="X14" s="13">
        <v>14</v>
      </c>
      <c r="AG14" s="13">
        <v>188</v>
      </c>
      <c r="AJ14" s="13">
        <v>2</v>
      </c>
      <c r="AL14" s="13">
        <v>38</v>
      </c>
      <c r="AM14" s="13">
        <v>70</v>
      </c>
      <c r="AP14" s="13">
        <v>2</v>
      </c>
      <c r="AQ14" s="13">
        <v>8</v>
      </c>
      <c r="AT14" s="13">
        <v>2</v>
      </c>
    </row>
    <row r="15" spans="1:48" ht="11.25" x14ac:dyDescent="0.2">
      <c r="A15" s="13" t="s">
        <v>7</v>
      </c>
      <c r="B15" s="13" t="s">
        <v>247</v>
      </c>
      <c r="C15" s="24">
        <v>6.4</v>
      </c>
      <c r="D15" s="32">
        <v>3.9886654999999998</v>
      </c>
      <c r="E15" s="32">
        <v>29.391726999999999</v>
      </c>
      <c r="F15" s="13">
        <v>3.294689</v>
      </c>
      <c r="G15" s="13">
        <v>4.4735810000000003</v>
      </c>
      <c r="H15" s="13">
        <v>28.702621000000001</v>
      </c>
      <c r="I15" s="13">
        <v>30.198295999999999</v>
      </c>
      <c r="J15" s="13"/>
      <c r="K15" s="13">
        <v>958</v>
      </c>
      <c r="L15" s="13">
        <v>333</v>
      </c>
      <c r="M15" s="13">
        <v>179</v>
      </c>
      <c r="N15" s="13">
        <v>225</v>
      </c>
      <c r="O15" s="13">
        <v>21</v>
      </c>
      <c r="P15" s="13">
        <v>54</v>
      </c>
      <c r="S15" s="13">
        <v>6</v>
      </c>
      <c r="U15" s="13">
        <v>1</v>
      </c>
      <c r="W15" s="13">
        <v>52</v>
      </c>
      <c r="X15" s="13">
        <v>43</v>
      </c>
      <c r="AA15" s="13">
        <v>2</v>
      </c>
      <c r="AB15" s="13">
        <v>15</v>
      </c>
      <c r="AH15" s="13">
        <v>9</v>
      </c>
      <c r="AJ15" s="13">
        <v>1</v>
      </c>
      <c r="AL15" s="13">
        <v>92</v>
      </c>
      <c r="AM15" s="13">
        <v>42</v>
      </c>
      <c r="AQ15" s="13">
        <v>7</v>
      </c>
      <c r="AT15" s="13">
        <v>11</v>
      </c>
      <c r="AV15" s="13" t="s">
        <v>160</v>
      </c>
    </row>
    <row r="16" spans="1:48" ht="11.25" x14ac:dyDescent="0.2">
      <c r="A16" s="13" t="s">
        <v>7</v>
      </c>
      <c r="B16" s="13" t="s">
        <v>248</v>
      </c>
      <c r="C16" s="25">
        <v>6.5</v>
      </c>
      <c r="D16" s="32">
        <v>0.16414700000000026</v>
      </c>
      <c r="E16" s="32">
        <v>25.183876000000001</v>
      </c>
      <c r="F16" s="13">
        <v>-2.1282290000000001</v>
      </c>
      <c r="G16" s="13">
        <v>2.3045979999999999</v>
      </c>
      <c r="H16" s="13">
        <v>23.092603</v>
      </c>
      <c r="I16" s="13">
        <v>28.097719000000001</v>
      </c>
      <c r="J16" s="13"/>
      <c r="K16" s="13">
        <v>559</v>
      </c>
      <c r="L16" s="13">
        <v>308</v>
      </c>
      <c r="M16" s="13">
        <v>193</v>
      </c>
      <c r="N16" s="13">
        <v>228</v>
      </c>
      <c r="O16" s="13">
        <v>78</v>
      </c>
      <c r="P16" s="13">
        <v>28</v>
      </c>
      <c r="Q16" s="13">
        <v>2</v>
      </c>
      <c r="S16" s="13">
        <v>409</v>
      </c>
      <c r="W16" s="13">
        <v>12</v>
      </c>
      <c r="X16" s="13">
        <v>18</v>
      </c>
      <c r="AB16" s="13">
        <v>1</v>
      </c>
      <c r="AD16" s="13">
        <v>2</v>
      </c>
      <c r="AF16" s="13">
        <v>9</v>
      </c>
      <c r="AH16" s="13">
        <v>490</v>
      </c>
      <c r="AM16" s="13">
        <v>3</v>
      </c>
      <c r="AT16" s="13">
        <v>2</v>
      </c>
    </row>
    <row r="17" spans="1:48" ht="11.25" x14ac:dyDescent="0.2">
      <c r="A17" s="13" t="s">
        <v>7</v>
      </c>
      <c r="B17" s="13" t="s">
        <v>249</v>
      </c>
      <c r="C17" s="25">
        <v>6.6</v>
      </c>
      <c r="D17" s="32">
        <v>2.1822220000000003</v>
      </c>
      <c r="E17" s="32">
        <v>29.309131000000001</v>
      </c>
      <c r="F17" s="13">
        <v>0.87038599999999999</v>
      </c>
      <c r="G17" s="13">
        <v>2.439934</v>
      </c>
      <c r="H17" s="13">
        <v>28.212118</v>
      </c>
      <c r="I17" s="13">
        <v>31.213069999999998</v>
      </c>
      <c r="J17" s="13"/>
      <c r="K17" s="13">
        <v>654</v>
      </c>
      <c r="L17" s="13">
        <v>307</v>
      </c>
      <c r="M17" s="13">
        <v>169</v>
      </c>
      <c r="N17" s="13">
        <v>199</v>
      </c>
      <c r="O17" s="13">
        <v>57</v>
      </c>
      <c r="P17" s="13">
        <v>34</v>
      </c>
      <c r="S17" s="13">
        <v>154</v>
      </c>
      <c r="W17" s="13">
        <v>3</v>
      </c>
      <c r="X17" s="13">
        <v>1</v>
      </c>
      <c r="AH17" s="13">
        <v>225</v>
      </c>
      <c r="AL17" s="13">
        <v>38</v>
      </c>
      <c r="AM17" s="13">
        <v>32</v>
      </c>
      <c r="AP17" s="13">
        <v>4</v>
      </c>
      <c r="AQ17" s="13">
        <v>2</v>
      </c>
      <c r="AT17" s="13">
        <v>2</v>
      </c>
    </row>
    <row r="18" spans="1:48" ht="11.25" x14ac:dyDescent="0.2">
      <c r="A18" s="13" t="s">
        <v>7</v>
      </c>
      <c r="B18" s="13" t="s">
        <v>250</v>
      </c>
      <c r="C18" s="25">
        <v>6.7</v>
      </c>
      <c r="D18" s="32">
        <v>0.804508</v>
      </c>
      <c r="E18" s="32">
        <v>29.238703000000001</v>
      </c>
      <c r="F18" s="13">
        <v>-1.6729039999999999</v>
      </c>
      <c r="G18" s="13">
        <v>2.4203420000000002</v>
      </c>
      <c r="H18" s="13">
        <v>27.878626000000001</v>
      </c>
      <c r="I18" s="13">
        <v>29.963024999999998</v>
      </c>
      <c r="J18" s="13"/>
      <c r="K18" s="13">
        <v>220</v>
      </c>
      <c r="L18" s="13">
        <v>305</v>
      </c>
      <c r="M18" s="13">
        <v>173</v>
      </c>
      <c r="N18" s="13">
        <v>177</v>
      </c>
      <c r="O18" s="13">
        <v>62</v>
      </c>
      <c r="P18" s="13">
        <v>27</v>
      </c>
      <c r="S18" s="13">
        <v>230</v>
      </c>
      <c r="W18" s="13">
        <v>90</v>
      </c>
      <c r="X18" s="13">
        <v>68</v>
      </c>
      <c r="AA18" s="13">
        <v>13</v>
      </c>
      <c r="AB18" s="13">
        <v>9</v>
      </c>
      <c r="AH18" s="13">
        <v>187</v>
      </c>
      <c r="AL18" s="13">
        <v>15</v>
      </c>
      <c r="AM18" s="13">
        <v>7</v>
      </c>
      <c r="AT18" s="13">
        <v>2</v>
      </c>
    </row>
    <row r="19" spans="1:48" ht="11.25" x14ac:dyDescent="0.2">
      <c r="A19" s="13" t="s">
        <v>7</v>
      </c>
      <c r="B19" s="13" t="s">
        <v>251</v>
      </c>
      <c r="C19" s="25">
        <v>6.8</v>
      </c>
      <c r="D19" s="32">
        <v>-0.55051000000000005</v>
      </c>
      <c r="E19" s="32">
        <v>28.587314500000002</v>
      </c>
      <c r="F19" s="13">
        <v>-1.906639</v>
      </c>
      <c r="G19" s="13">
        <v>0.59326000000000001</v>
      </c>
      <c r="H19" s="13">
        <v>27.765122000000002</v>
      </c>
      <c r="I19" s="13">
        <v>29.672329999999999</v>
      </c>
      <c r="J19" s="13"/>
      <c r="K19" s="13">
        <v>310</v>
      </c>
      <c r="L19" s="13">
        <v>272</v>
      </c>
      <c r="M19" s="13">
        <v>148</v>
      </c>
      <c r="N19" s="13">
        <v>162</v>
      </c>
      <c r="O19" s="13">
        <v>84</v>
      </c>
      <c r="P19" s="13">
        <v>21</v>
      </c>
      <c r="S19" s="13">
        <v>178</v>
      </c>
      <c r="U19" s="13">
        <v>3</v>
      </c>
      <c r="W19" s="13">
        <v>54</v>
      </c>
      <c r="X19" s="13">
        <v>10</v>
      </c>
      <c r="AA19" s="13">
        <v>6</v>
      </c>
      <c r="AF19" s="13">
        <v>29</v>
      </c>
      <c r="AH19" s="13">
        <v>127</v>
      </c>
      <c r="AJ19" s="13">
        <v>1</v>
      </c>
      <c r="AL19" s="13">
        <v>15</v>
      </c>
      <c r="AM19" s="13">
        <v>17</v>
      </c>
      <c r="AP19" s="13">
        <v>1</v>
      </c>
      <c r="AQ19" s="13">
        <v>2</v>
      </c>
      <c r="AT19" s="13">
        <v>2</v>
      </c>
    </row>
    <row r="20" spans="1:48" ht="11.25" x14ac:dyDescent="0.2">
      <c r="A20" s="13" t="s">
        <v>7</v>
      </c>
      <c r="B20" s="13" t="s">
        <v>52</v>
      </c>
      <c r="C20" s="25">
        <v>6.9</v>
      </c>
      <c r="D20" s="32">
        <v>-0.34550199999999998</v>
      </c>
      <c r="E20" s="32">
        <v>29.438811000000001</v>
      </c>
      <c r="F20" s="13">
        <v>-1.4947969999999999</v>
      </c>
      <c r="G20" s="13">
        <v>0.37947799999999998</v>
      </c>
      <c r="H20" s="13">
        <v>29.216578999999999</v>
      </c>
      <c r="I20" s="13">
        <v>29.675505000000001</v>
      </c>
      <c r="J20" s="13"/>
      <c r="K20" s="13">
        <v>232</v>
      </c>
      <c r="L20" s="13">
        <v>304</v>
      </c>
      <c r="M20" s="13">
        <v>173</v>
      </c>
      <c r="N20" s="13">
        <v>117</v>
      </c>
      <c r="O20" s="13">
        <v>47</v>
      </c>
      <c r="P20" s="13">
        <v>30</v>
      </c>
      <c r="Q20" s="13">
        <v>32</v>
      </c>
      <c r="S20" s="13">
        <v>21</v>
      </c>
      <c r="U20" s="13">
        <v>3</v>
      </c>
      <c r="W20" s="13">
        <v>34</v>
      </c>
      <c r="X20" s="13">
        <v>55</v>
      </c>
      <c r="Y20" s="13">
        <v>1</v>
      </c>
      <c r="AA20" s="13">
        <v>22</v>
      </c>
      <c r="AB20" s="13">
        <v>20</v>
      </c>
      <c r="AF20" s="13">
        <v>28</v>
      </c>
      <c r="AH20" s="13">
        <v>17</v>
      </c>
      <c r="AL20" s="13">
        <v>1</v>
      </c>
      <c r="AM20" s="13">
        <v>1</v>
      </c>
      <c r="AT20" s="13">
        <v>0</v>
      </c>
    </row>
    <row r="21" spans="1:48" ht="11.25" x14ac:dyDescent="0.2">
      <c r="A21" s="13" t="s">
        <v>7</v>
      </c>
      <c r="B21" s="13" t="s">
        <v>252</v>
      </c>
      <c r="C21" s="24" t="s">
        <v>102</v>
      </c>
      <c r="D21" s="32">
        <v>-10.590496999999999</v>
      </c>
      <c r="E21" s="32">
        <v>27.786808000000001</v>
      </c>
      <c r="F21" s="13">
        <v>-12.263683</v>
      </c>
      <c r="G21" s="13">
        <v>-8.2367260000000009</v>
      </c>
      <c r="H21" s="13">
        <v>26.621255999999999</v>
      </c>
      <c r="I21" s="13">
        <v>28.657181999999999</v>
      </c>
      <c r="J21" s="13"/>
      <c r="K21" s="13">
        <v>2005</v>
      </c>
      <c r="L21" s="13">
        <v>292</v>
      </c>
      <c r="M21" s="13">
        <v>65</v>
      </c>
      <c r="N21" s="13">
        <v>247</v>
      </c>
      <c r="O21" s="13">
        <v>0</v>
      </c>
      <c r="P21" s="13">
        <v>96</v>
      </c>
      <c r="W21" s="13">
        <v>320</v>
      </c>
      <c r="X21" s="13">
        <v>52</v>
      </c>
      <c r="AA21" s="13">
        <v>19</v>
      </c>
      <c r="AB21" s="13">
        <v>13</v>
      </c>
      <c r="AF21" s="13">
        <v>2</v>
      </c>
      <c r="AL21" s="13">
        <v>178</v>
      </c>
      <c r="AM21" s="13">
        <v>17</v>
      </c>
      <c r="AP21" s="13">
        <v>3</v>
      </c>
      <c r="AQ21" s="13">
        <v>5</v>
      </c>
      <c r="AT21" s="13">
        <v>7</v>
      </c>
    </row>
    <row r="22" spans="1:48" ht="11.25" x14ac:dyDescent="0.2">
      <c r="A22" s="13" t="s">
        <v>7</v>
      </c>
      <c r="B22" s="13" t="s">
        <v>50</v>
      </c>
      <c r="C22" s="24">
        <v>6.11</v>
      </c>
      <c r="D22" s="32">
        <v>-9.0418880000000001</v>
      </c>
      <c r="E22" s="32">
        <v>26.553951000000001</v>
      </c>
      <c r="F22" s="13">
        <v>-9.531091</v>
      </c>
      <c r="G22" s="13">
        <v>-8.3898150000000005</v>
      </c>
      <c r="H22" s="13">
        <v>25.971595000000001</v>
      </c>
      <c r="I22" s="13">
        <v>27.162362999999999</v>
      </c>
      <c r="J22" s="13"/>
      <c r="K22" s="13">
        <v>1257</v>
      </c>
      <c r="L22" s="13">
        <v>322</v>
      </c>
      <c r="M22" s="13">
        <v>122</v>
      </c>
      <c r="N22" s="13">
        <v>169</v>
      </c>
      <c r="O22" s="13">
        <v>0</v>
      </c>
      <c r="P22" s="13">
        <v>83</v>
      </c>
      <c r="Q22" s="13">
        <v>4</v>
      </c>
      <c r="W22" s="13">
        <v>83</v>
      </c>
      <c r="X22" s="13">
        <v>22</v>
      </c>
      <c r="AB22" s="13">
        <v>6</v>
      </c>
      <c r="AL22" s="13">
        <v>75</v>
      </c>
      <c r="AM22" s="13">
        <v>21</v>
      </c>
      <c r="AP22" s="13">
        <v>2</v>
      </c>
      <c r="AQ22" s="13">
        <v>22</v>
      </c>
      <c r="AT22" s="13">
        <v>7</v>
      </c>
    </row>
    <row r="23" spans="1:48" ht="11.25" x14ac:dyDescent="0.2">
      <c r="A23" s="13" t="s">
        <v>7</v>
      </c>
      <c r="B23" s="13" t="s">
        <v>253</v>
      </c>
      <c r="C23" s="24" t="s">
        <v>103</v>
      </c>
      <c r="D23" s="32">
        <v>-6.5627249999999995</v>
      </c>
      <c r="E23" s="32">
        <v>28.030985000000001</v>
      </c>
      <c r="F23" s="13">
        <v>-8.2885519999999993</v>
      </c>
      <c r="G23" s="13">
        <v>-4.8693330000000001</v>
      </c>
      <c r="H23" s="13">
        <v>25.924081999999999</v>
      </c>
      <c r="I23" s="13">
        <v>29.497029999999999</v>
      </c>
      <c r="J23" s="13"/>
      <c r="K23" s="13">
        <v>707</v>
      </c>
      <c r="L23" s="13">
        <v>315</v>
      </c>
      <c r="M23" s="13">
        <v>154</v>
      </c>
      <c r="N23" s="13">
        <v>188</v>
      </c>
      <c r="O23" s="13">
        <v>1</v>
      </c>
      <c r="P23" s="13">
        <v>76</v>
      </c>
      <c r="Q23" s="13">
        <v>1</v>
      </c>
      <c r="S23" s="13">
        <v>15</v>
      </c>
      <c r="U23" s="13">
        <v>7</v>
      </c>
      <c r="W23" s="13">
        <v>267</v>
      </c>
      <c r="X23" s="13">
        <v>50</v>
      </c>
      <c r="AA23" s="13">
        <v>1</v>
      </c>
      <c r="AD23" s="13">
        <v>1</v>
      </c>
      <c r="AF23" s="13">
        <v>5</v>
      </c>
      <c r="AH23" s="13">
        <v>22</v>
      </c>
      <c r="AJ23" s="13">
        <v>16</v>
      </c>
      <c r="AL23" s="13">
        <v>259</v>
      </c>
      <c r="AM23" s="13">
        <v>56</v>
      </c>
      <c r="AQ23" s="13">
        <v>1</v>
      </c>
      <c r="AT23" s="13">
        <v>7</v>
      </c>
    </row>
    <row r="24" spans="1:48" ht="11.25" x14ac:dyDescent="0.2">
      <c r="A24" s="13" t="s">
        <v>7</v>
      </c>
      <c r="B24" s="13" t="s">
        <v>254</v>
      </c>
      <c r="C24" s="24" t="s">
        <v>104</v>
      </c>
      <c r="D24" s="32">
        <v>-6.3729674999999997</v>
      </c>
      <c r="E24" s="32">
        <v>24.547312999999999</v>
      </c>
      <c r="F24" s="13">
        <v>-6.9943860000000004</v>
      </c>
      <c r="G24" s="13">
        <v>-5.3428950000000004</v>
      </c>
      <c r="H24" s="13">
        <v>23.845922999999999</v>
      </c>
      <c r="I24" s="13">
        <v>25.271498000000001</v>
      </c>
      <c r="J24" s="13"/>
      <c r="K24" s="13">
        <v>327</v>
      </c>
      <c r="L24" s="13">
        <v>310</v>
      </c>
      <c r="M24" s="13">
        <v>161</v>
      </c>
      <c r="N24" s="13">
        <v>205</v>
      </c>
      <c r="O24" s="13">
        <v>6</v>
      </c>
      <c r="P24" s="13">
        <v>64</v>
      </c>
      <c r="S24" s="13">
        <v>1</v>
      </c>
      <c r="W24" s="13">
        <v>22</v>
      </c>
      <c r="X24" s="13">
        <v>110</v>
      </c>
      <c r="AA24" s="13">
        <v>22</v>
      </c>
      <c r="AB24" s="13">
        <v>11</v>
      </c>
      <c r="AL24" s="13">
        <v>28</v>
      </c>
      <c r="AM24" s="13">
        <v>91</v>
      </c>
      <c r="AP24" s="13">
        <v>3</v>
      </c>
      <c r="AQ24" s="13">
        <v>21</v>
      </c>
      <c r="AT24" s="13">
        <v>7</v>
      </c>
    </row>
    <row r="25" spans="1:48" ht="11.25" x14ac:dyDescent="0.2">
      <c r="A25" s="13" t="s">
        <v>7</v>
      </c>
      <c r="B25" s="13" t="s">
        <v>255</v>
      </c>
      <c r="C25" s="24" t="s">
        <v>105</v>
      </c>
      <c r="D25" s="32">
        <v>-5.157591</v>
      </c>
      <c r="E25" s="32">
        <v>15.5664155</v>
      </c>
      <c r="F25" s="13">
        <v>-5.8648920000000002</v>
      </c>
      <c r="G25" s="13">
        <v>-4.5478810000000003</v>
      </c>
      <c r="H25" s="13">
        <v>15.194827</v>
      </c>
      <c r="I25" s="13">
        <v>16.252571</v>
      </c>
      <c r="J25" s="13"/>
      <c r="K25" s="13">
        <v>1365</v>
      </c>
      <c r="L25" s="13">
        <v>309</v>
      </c>
      <c r="M25" s="13">
        <v>160</v>
      </c>
      <c r="N25" s="13">
        <v>255</v>
      </c>
      <c r="O25" s="13">
        <v>2</v>
      </c>
      <c r="P25" s="13">
        <v>70</v>
      </c>
      <c r="S25" s="13">
        <v>42</v>
      </c>
      <c r="W25" s="13">
        <v>13</v>
      </c>
      <c r="X25" s="13">
        <v>68</v>
      </c>
      <c r="AA25" s="13">
        <v>3</v>
      </c>
      <c r="AB25" s="13">
        <v>7</v>
      </c>
      <c r="AH25" s="13">
        <v>23</v>
      </c>
      <c r="AL25" s="13">
        <v>9</v>
      </c>
      <c r="AM25" s="13">
        <v>63</v>
      </c>
      <c r="AP25" s="13">
        <v>5</v>
      </c>
      <c r="AQ25" s="13">
        <v>7</v>
      </c>
      <c r="AT25" s="13">
        <v>2</v>
      </c>
    </row>
    <row r="26" spans="1:48" ht="11.25" x14ac:dyDescent="0.2">
      <c r="A26" s="13" t="s">
        <v>7</v>
      </c>
      <c r="B26" s="13" t="s">
        <v>256</v>
      </c>
      <c r="C26" s="24" t="s">
        <v>106</v>
      </c>
      <c r="D26" s="32">
        <v>-5.6753219999999995</v>
      </c>
      <c r="E26" s="32">
        <v>18.229279999999999</v>
      </c>
      <c r="F26" s="13">
        <v>-7.97858</v>
      </c>
      <c r="G26" s="13">
        <v>-3.4163030000000001</v>
      </c>
      <c r="H26" s="13">
        <v>16.211714000000001</v>
      </c>
      <c r="I26" s="13">
        <v>20.173023000000001</v>
      </c>
      <c r="J26" s="13"/>
      <c r="K26" s="13">
        <v>599</v>
      </c>
      <c r="L26" s="13">
        <v>296</v>
      </c>
      <c r="M26" s="13">
        <v>156</v>
      </c>
      <c r="N26" s="13">
        <v>217</v>
      </c>
      <c r="O26" s="13">
        <v>12</v>
      </c>
      <c r="P26" s="13">
        <v>53</v>
      </c>
      <c r="Q26" s="13">
        <v>5</v>
      </c>
      <c r="S26" s="13">
        <v>62</v>
      </c>
      <c r="U26" s="13">
        <v>8</v>
      </c>
      <c r="W26" s="13">
        <v>110</v>
      </c>
      <c r="X26" s="13">
        <v>169</v>
      </c>
      <c r="AA26" s="13">
        <v>42</v>
      </c>
      <c r="AB26" s="13">
        <v>61</v>
      </c>
      <c r="AF26" s="13">
        <v>2</v>
      </c>
      <c r="AH26" s="13">
        <v>60</v>
      </c>
      <c r="AJ26" s="13">
        <v>2</v>
      </c>
      <c r="AL26" s="13">
        <v>18</v>
      </c>
      <c r="AM26" s="13">
        <v>180</v>
      </c>
      <c r="AN26" s="13">
        <v>5</v>
      </c>
      <c r="AP26" s="13">
        <v>94</v>
      </c>
      <c r="AQ26" s="13">
        <v>36</v>
      </c>
      <c r="AT26" s="13">
        <v>7</v>
      </c>
      <c r="AV26" s="13" t="s">
        <v>54</v>
      </c>
    </row>
    <row r="27" spans="1:48" ht="11.25" x14ac:dyDescent="0.2">
      <c r="A27" s="13" t="s">
        <v>8</v>
      </c>
      <c r="B27" s="13" t="s">
        <v>257</v>
      </c>
      <c r="C27" s="24" t="s">
        <v>107</v>
      </c>
      <c r="D27" s="32">
        <v>14.839041999999999</v>
      </c>
      <c r="E27" s="32">
        <v>38.946860999999998</v>
      </c>
      <c r="F27" s="13">
        <v>14.540114000000001</v>
      </c>
      <c r="G27" s="13">
        <v>15.124924999999999</v>
      </c>
      <c r="H27" s="13">
        <v>38.369280000000003</v>
      </c>
      <c r="I27" s="13">
        <v>39.670158999999998</v>
      </c>
      <c r="J27" s="13"/>
      <c r="K27" s="13">
        <v>1450</v>
      </c>
      <c r="L27" s="13">
        <v>309</v>
      </c>
      <c r="M27" s="13">
        <v>92</v>
      </c>
      <c r="N27" s="13">
        <v>171</v>
      </c>
      <c r="O27" s="13">
        <v>13</v>
      </c>
      <c r="P27" s="13">
        <v>97</v>
      </c>
      <c r="Y27" s="13">
        <v>5</v>
      </c>
      <c r="Z27" s="13">
        <v>27</v>
      </c>
      <c r="AA27" s="13">
        <v>28</v>
      </c>
      <c r="AM27" s="13">
        <v>6</v>
      </c>
      <c r="AN27" s="13">
        <v>6</v>
      </c>
      <c r="AO27" s="13">
        <v>51</v>
      </c>
      <c r="AP27" s="13">
        <v>63</v>
      </c>
      <c r="AR27" s="13">
        <v>5</v>
      </c>
      <c r="AT27" s="13">
        <v>9</v>
      </c>
    </row>
    <row r="28" spans="1:48" ht="11.25" x14ac:dyDescent="0.2">
      <c r="A28" s="13" t="s">
        <v>9</v>
      </c>
      <c r="B28" s="16" t="s">
        <v>162</v>
      </c>
      <c r="C28" s="25" t="s">
        <v>108</v>
      </c>
      <c r="D28" s="32">
        <v>9.6138300000000001</v>
      </c>
      <c r="E28" s="32">
        <v>42.0470945</v>
      </c>
      <c r="F28" s="13">
        <v>9.4973019999999995</v>
      </c>
      <c r="G28" s="13">
        <v>9.6138300000000001</v>
      </c>
      <c r="H28" s="13">
        <v>41.769568</v>
      </c>
      <c r="I28" s="13">
        <v>42.155909999999999</v>
      </c>
      <c r="J28" s="13"/>
      <c r="K28" s="13">
        <v>1409</v>
      </c>
      <c r="L28" s="13">
        <v>294</v>
      </c>
      <c r="M28" s="13">
        <v>122</v>
      </c>
      <c r="N28" s="13">
        <v>141</v>
      </c>
      <c r="O28" s="13">
        <v>7</v>
      </c>
      <c r="P28" s="13">
        <v>65</v>
      </c>
      <c r="W28" s="13">
        <v>2</v>
      </c>
      <c r="X28" s="13">
        <v>1</v>
      </c>
      <c r="Y28" s="13">
        <v>2</v>
      </c>
      <c r="AA28" s="13">
        <v>8</v>
      </c>
      <c r="AM28" s="13">
        <v>4</v>
      </c>
      <c r="AN28" s="13">
        <v>12</v>
      </c>
      <c r="AO28" s="13">
        <v>2</v>
      </c>
      <c r="AP28" s="13">
        <v>22</v>
      </c>
      <c r="AT28" s="13">
        <v>8</v>
      </c>
      <c r="AV28" s="13" t="s">
        <v>166</v>
      </c>
    </row>
    <row r="29" spans="1:48" ht="11.25" x14ac:dyDescent="0.2">
      <c r="A29" s="13" t="s">
        <v>9</v>
      </c>
      <c r="B29" s="16" t="s">
        <v>67</v>
      </c>
      <c r="C29" s="25" t="s">
        <v>109</v>
      </c>
      <c r="D29" s="32">
        <v>9.1196300000000008</v>
      </c>
      <c r="E29" s="32">
        <v>35.116899500000002</v>
      </c>
      <c r="F29" s="13">
        <v>8.5171740000000007</v>
      </c>
      <c r="G29" s="13">
        <v>9.9635459999999991</v>
      </c>
      <c r="H29" s="13">
        <v>34.137926999999998</v>
      </c>
      <c r="I29" s="13">
        <v>36.073984000000003</v>
      </c>
      <c r="J29" s="13"/>
      <c r="K29" s="13">
        <v>1250</v>
      </c>
      <c r="L29" s="13">
        <v>303</v>
      </c>
      <c r="M29" s="13">
        <v>132</v>
      </c>
      <c r="N29" s="13">
        <v>274</v>
      </c>
      <c r="O29" s="13">
        <v>6</v>
      </c>
      <c r="P29" s="13">
        <v>85</v>
      </c>
      <c r="W29" s="13">
        <v>35</v>
      </c>
      <c r="X29" s="13">
        <v>55</v>
      </c>
      <c r="Y29" s="13">
        <v>1</v>
      </c>
      <c r="AA29" s="13">
        <v>6</v>
      </c>
      <c r="AB29" s="13">
        <v>47</v>
      </c>
      <c r="AD29" s="13">
        <v>2</v>
      </c>
      <c r="AJ29" s="13">
        <v>4</v>
      </c>
      <c r="AL29" s="13">
        <v>72</v>
      </c>
      <c r="AM29" s="13">
        <v>43</v>
      </c>
      <c r="AP29" s="13">
        <v>6</v>
      </c>
      <c r="AQ29" s="13">
        <v>69</v>
      </c>
      <c r="AT29" s="13">
        <v>6</v>
      </c>
    </row>
    <row r="30" spans="1:48" ht="11.25" x14ac:dyDescent="0.2">
      <c r="A30" s="13" t="s">
        <v>10</v>
      </c>
      <c r="B30" s="13" t="s">
        <v>36</v>
      </c>
      <c r="C30" s="24" t="s">
        <v>110</v>
      </c>
      <c r="D30" s="32">
        <v>1.543641</v>
      </c>
      <c r="E30" s="32">
        <v>37.183758500000003</v>
      </c>
      <c r="F30" s="13">
        <v>0.74506600000000001</v>
      </c>
      <c r="G30" s="13">
        <v>1.9196690000000001</v>
      </c>
      <c r="H30" s="13">
        <v>36.309967</v>
      </c>
      <c r="I30" s="13">
        <v>37.497070999999998</v>
      </c>
      <c r="J30" s="13"/>
      <c r="K30" s="13">
        <v>830</v>
      </c>
      <c r="L30" s="13">
        <v>324</v>
      </c>
      <c r="M30" s="13">
        <v>129</v>
      </c>
      <c r="N30" s="13">
        <v>143</v>
      </c>
      <c r="O30" s="13">
        <v>6</v>
      </c>
      <c r="P30" s="13">
        <v>90</v>
      </c>
      <c r="S30" s="13">
        <v>2</v>
      </c>
      <c r="U30" s="13">
        <v>2</v>
      </c>
      <c r="W30" s="13">
        <v>21</v>
      </c>
      <c r="X30" s="13">
        <v>39</v>
      </c>
      <c r="Y30" s="13">
        <v>14</v>
      </c>
      <c r="Z30" s="13">
        <v>3</v>
      </c>
      <c r="AA30" s="13">
        <v>34</v>
      </c>
      <c r="AB30" s="13">
        <v>3</v>
      </c>
      <c r="AM30" s="13">
        <v>19</v>
      </c>
      <c r="AN30" s="13">
        <v>20</v>
      </c>
      <c r="AO30" s="13">
        <v>39</v>
      </c>
      <c r="AP30" s="13">
        <v>25</v>
      </c>
      <c r="AQ30" s="13">
        <v>3</v>
      </c>
      <c r="AR30" s="13">
        <v>14</v>
      </c>
      <c r="AT30" s="13">
        <v>7</v>
      </c>
    </row>
    <row r="31" spans="1:48" ht="11.25" x14ac:dyDescent="0.2">
      <c r="A31" s="13" t="s">
        <v>10</v>
      </c>
      <c r="B31" s="13" t="s">
        <v>38</v>
      </c>
      <c r="C31" s="24" t="s">
        <v>111</v>
      </c>
      <c r="D31" s="32">
        <v>-1.2371924999999999</v>
      </c>
      <c r="E31" s="32">
        <v>35.465693999999999</v>
      </c>
      <c r="F31" s="13">
        <v>-1.803744</v>
      </c>
      <c r="G31" s="13">
        <v>-0.38974700000000001</v>
      </c>
      <c r="H31" s="13">
        <v>34.688381999999997</v>
      </c>
      <c r="I31" s="13">
        <v>36.298960999999998</v>
      </c>
      <c r="J31" s="13"/>
      <c r="K31" s="13">
        <v>799</v>
      </c>
      <c r="L31" s="13">
        <v>263</v>
      </c>
      <c r="M31" s="13">
        <v>91</v>
      </c>
      <c r="N31" s="13">
        <v>173</v>
      </c>
      <c r="O31" s="13">
        <v>26</v>
      </c>
      <c r="P31" s="13">
        <v>51</v>
      </c>
      <c r="S31" s="13">
        <v>7</v>
      </c>
      <c r="U31" s="13">
        <v>1</v>
      </c>
      <c r="W31" s="13">
        <v>40</v>
      </c>
      <c r="X31" s="13">
        <v>34</v>
      </c>
      <c r="AA31" s="13">
        <v>33</v>
      </c>
      <c r="AB31" s="13">
        <v>27</v>
      </c>
      <c r="AH31" s="13">
        <v>1</v>
      </c>
      <c r="AL31" s="13">
        <v>10</v>
      </c>
      <c r="AM31" s="13">
        <v>51</v>
      </c>
      <c r="AP31" s="13">
        <v>55</v>
      </c>
      <c r="AQ31" s="13">
        <v>46</v>
      </c>
      <c r="AT31" s="13">
        <v>10</v>
      </c>
      <c r="AV31" s="13" t="s">
        <v>39</v>
      </c>
    </row>
    <row r="32" spans="1:48" ht="11.25" x14ac:dyDescent="0.2">
      <c r="A32" s="13" t="s">
        <v>10</v>
      </c>
      <c r="B32" s="13" t="s">
        <v>30</v>
      </c>
      <c r="C32" s="24" t="s">
        <v>112</v>
      </c>
      <c r="D32" s="32">
        <v>-0.534748</v>
      </c>
      <c r="E32" s="32">
        <v>40.111981</v>
      </c>
      <c r="F32" s="13">
        <v>-1.574913</v>
      </c>
      <c r="G32" s="13">
        <v>0.36101800000000001</v>
      </c>
      <c r="H32" s="13">
        <v>39.668055000000003</v>
      </c>
      <c r="I32" s="13">
        <v>40.99521</v>
      </c>
      <c r="J32" s="13"/>
      <c r="K32" s="13">
        <v>1280</v>
      </c>
      <c r="L32" s="13">
        <v>367</v>
      </c>
      <c r="M32" s="13">
        <v>204</v>
      </c>
      <c r="N32" s="13">
        <v>95</v>
      </c>
      <c r="O32" s="13">
        <v>6</v>
      </c>
      <c r="P32" s="13">
        <v>71</v>
      </c>
      <c r="X32" s="13">
        <v>17</v>
      </c>
      <c r="Y32" s="13">
        <v>17</v>
      </c>
      <c r="Z32" s="13">
        <v>8</v>
      </c>
      <c r="AA32" s="13">
        <v>137</v>
      </c>
      <c r="AB32" s="13">
        <v>15</v>
      </c>
      <c r="AM32" s="13">
        <v>9</v>
      </c>
      <c r="AN32" s="13">
        <v>15</v>
      </c>
      <c r="AO32" s="13">
        <v>13</v>
      </c>
      <c r="AP32" s="13">
        <v>90</v>
      </c>
      <c r="AQ32" s="13">
        <v>6</v>
      </c>
      <c r="AT32" s="13">
        <v>10</v>
      </c>
    </row>
    <row r="33" spans="1:48" ht="11.25" x14ac:dyDescent="0.2">
      <c r="A33" s="13" t="s">
        <v>10</v>
      </c>
      <c r="B33" s="13" t="s">
        <v>42</v>
      </c>
      <c r="C33" s="24" t="s">
        <v>113</v>
      </c>
      <c r="D33" s="32">
        <v>-3.4223344999999998</v>
      </c>
      <c r="E33" s="32">
        <v>38.407525500000006</v>
      </c>
      <c r="F33" s="13">
        <v>-4.1141909999999999</v>
      </c>
      <c r="G33" s="13">
        <v>-2.942739</v>
      </c>
      <c r="H33" s="13">
        <v>37.601315999999997</v>
      </c>
      <c r="I33" s="13">
        <v>39.153264</v>
      </c>
      <c r="J33" s="13"/>
      <c r="K33" s="13">
        <v>1512</v>
      </c>
      <c r="L33" s="13">
        <v>311</v>
      </c>
      <c r="M33" s="13">
        <v>156</v>
      </c>
      <c r="N33" s="13">
        <v>172</v>
      </c>
      <c r="O33" s="13">
        <v>14</v>
      </c>
      <c r="P33" s="13">
        <v>74</v>
      </c>
      <c r="S33" s="13">
        <v>1</v>
      </c>
      <c r="W33" s="13">
        <v>20</v>
      </c>
      <c r="X33" s="13">
        <v>40</v>
      </c>
      <c r="AA33" s="13">
        <v>41</v>
      </c>
      <c r="AB33" s="13">
        <v>16</v>
      </c>
      <c r="AH33" s="13">
        <v>2</v>
      </c>
      <c r="AL33" s="13">
        <v>5</v>
      </c>
      <c r="AM33" s="13">
        <v>51</v>
      </c>
      <c r="AN33" s="13">
        <v>1</v>
      </c>
      <c r="AP33" s="13">
        <v>61</v>
      </c>
      <c r="AQ33" s="13">
        <v>36</v>
      </c>
      <c r="AT33" s="13">
        <v>7</v>
      </c>
    </row>
    <row r="34" spans="1:48" ht="11.25" x14ac:dyDescent="0.2">
      <c r="A34" s="13" t="s">
        <v>10</v>
      </c>
      <c r="B34" s="13" t="s">
        <v>37</v>
      </c>
      <c r="C34" s="24" t="s">
        <v>114</v>
      </c>
      <c r="D34" s="32">
        <v>-0.14012750000000002</v>
      </c>
      <c r="E34" s="32">
        <v>37.358906000000005</v>
      </c>
      <c r="F34" s="13">
        <v>-0.41528599999999999</v>
      </c>
      <c r="G34" s="13">
        <v>4.1904999999999998E-2</v>
      </c>
      <c r="H34" s="13">
        <v>37.105766000000003</v>
      </c>
      <c r="I34" s="13">
        <v>37.565942</v>
      </c>
      <c r="J34" s="13"/>
      <c r="K34" s="13">
        <v>811</v>
      </c>
      <c r="L34" s="13">
        <v>121</v>
      </c>
      <c r="M34" s="13">
        <v>-16</v>
      </c>
      <c r="N34" s="13">
        <v>294</v>
      </c>
      <c r="O34" s="13">
        <v>70</v>
      </c>
      <c r="P34" s="13">
        <v>52</v>
      </c>
      <c r="S34" s="13">
        <v>10</v>
      </c>
      <c r="U34" s="13">
        <v>1</v>
      </c>
      <c r="W34" s="13">
        <v>29</v>
      </c>
      <c r="X34" s="13">
        <v>3</v>
      </c>
      <c r="Y34" s="13">
        <v>1</v>
      </c>
      <c r="AA34" s="13">
        <v>3</v>
      </c>
      <c r="AH34" s="13">
        <v>5</v>
      </c>
      <c r="AJ34" s="13">
        <v>7</v>
      </c>
      <c r="AL34" s="13">
        <v>15</v>
      </c>
      <c r="AM34" s="13">
        <v>7</v>
      </c>
      <c r="AO34" s="13">
        <v>6</v>
      </c>
      <c r="AP34" s="13">
        <v>7</v>
      </c>
      <c r="AR34" s="13">
        <v>1</v>
      </c>
      <c r="AT34" s="13">
        <v>6</v>
      </c>
    </row>
    <row r="35" spans="1:48" ht="11.25" x14ac:dyDescent="0.2">
      <c r="A35" s="13" t="s">
        <v>10</v>
      </c>
      <c r="B35" s="13" t="s">
        <v>40</v>
      </c>
      <c r="C35" s="24" t="s">
        <v>115</v>
      </c>
      <c r="D35" s="32">
        <v>-1.3859364999999999</v>
      </c>
      <c r="E35" s="32">
        <v>36.862000999999999</v>
      </c>
      <c r="F35" s="13">
        <v>-1.4011640000000001</v>
      </c>
      <c r="G35" s="13">
        <v>-1.3359209999999999</v>
      </c>
      <c r="H35" s="13">
        <v>36.771278000000002</v>
      </c>
      <c r="I35" s="13">
        <v>36.921021000000003</v>
      </c>
      <c r="J35" s="13"/>
      <c r="K35" s="13">
        <v>1216</v>
      </c>
      <c r="L35" s="13">
        <v>279</v>
      </c>
      <c r="M35" s="13">
        <v>111</v>
      </c>
      <c r="N35" s="13">
        <v>158</v>
      </c>
      <c r="O35" s="13">
        <v>10</v>
      </c>
      <c r="P35" s="13">
        <v>75</v>
      </c>
      <c r="X35" s="13">
        <v>2</v>
      </c>
      <c r="AA35" s="13">
        <v>6</v>
      </c>
      <c r="AM35" s="13">
        <v>4</v>
      </c>
      <c r="AP35" s="13">
        <v>10</v>
      </c>
      <c r="AQ35" s="13">
        <v>2</v>
      </c>
      <c r="AT35" s="13">
        <v>7</v>
      </c>
      <c r="AV35" s="13" t="s">
        <v>41</v>
      </c>
    </row>
    <row r="36" spans="1:48" ht="11.25" x14ac:dyDescent="0.2">
      <c r="A36" s="13" t="s">
        <v>11</v>
      </c>
      <c r="B36" s="13" t="s">
        <v>44</v>
      </c>
      <c r="C36" s="24" t="s">
        <v>116</v>
      </c>
      <c r="D36" s="32">
        <v>-15.854219499999999</v>
      </c>
      <c r="E36" s="32">
        <v>32.779993500000003</v>
      </c>
      <c r="F36" s="13">
        <v>-16.707484000000001</v>
      </c>
      <c r="G36" s="13">
        <v>-14.156221</v>
      </c>
      <c r="H36" s="13">
        <v>30.422046000000002</v>
      </c>
      <c r="I36" s="13">
        <v>34.252643999999997</v>
      </c>
      <c r="J36" s="13"/>
      <c r="K36" s="13">
        <v>2539</v>
      </c>
      <c r="L36" s="13">
        <v>370</v>
      </c>
      <c r="M36" s="13">
        <v>136</v>
      </c>
      <c r="N36" s="13">
        <v>190</v>
      </c>
      <c r="O36" s="13">
        <v>1</v>
      </c>
      <c r="P36" s="13">
        <v>117</v>
      </c>
      <c r="W36" s="13">
        <v>142</v>
      </c>
      <c r="X36" s="13">
        <v>104</v>
      </c>
      <c r="Y36" s="13">
        <v>3</v>
      </c>
      <c r="AA36" s="13">
        <v>7</v>
      </c>
      <c r="AF36" s="13">
        <v>23</v>
      </c>
      <c r="AL36" s="13">
        <v>111</v>
      </c>
      <c r="AM36" s="13">
        <v>243</v>
      </c>
      <c r="AN36" s="13">
        <v>1</v>
      </c>
      <c r="AP36" s="13">
        <v>2</v>
      </c>
      <c r="AQ36" s="13">
        <v>4</v>
      </c>
      <c r="AT36" s="13">
        <v>7</v>
      </c>
    </row>
    <row r="37" spans="1:48" ht="11.25" x14ac:dyDescent="0.2">
      <c r="A37" s="13" t="s">
        <v>12</v>
      </c>
      <c r="B37" s="13" t="s">
        <v>62</v>
      </c>
      <c r="C37" s="24" t="s">
        <v>117</v>
      </c>
      <c r="D37" s="32">
        <v>-17.987702499999997</v>
      </c>
      <c r="E37" s="32">
        <v>23.3446015</v>
      </c>
      <c r="F37" s="13">
        <v>-18.091275</v>
      </c>
      <c r="G37" s="13">
        <v>-17.657273</v>
      </c>
      <c r="H37" s="13">
        <v>21.643138</v>
      </c>
      <c r="I37" s="13">
        <v>24.627556999999999</v>
      </c>
      <c r="J37" s="13"/>
      <c r="K37" s="13">
        <v>3631</v>
      </c>
      <c r="L37" s="13">
        <v>344</v>
      </c>
      <c r="M37" s="13">
        <v>56</v>
      </c>
      <c r="N37" s="13">
        <v>137</v>
      </c>
      <c r="O37" s="13">
        <v>0</v>
      </c>
      <c r="P37" s="13">
        <v>109</v>
      </c>
      <c r="W37" s="13">
        <v>14</v>
      </c>
      <c r="X37" s="13">
        <v>27</v>
      </c>
      <c r="Y37" s="13">
        <v>2</v>
      </c>
      <c r="AB37" s="13">
        <v>2</v>
      </c>
      <c r="AL37" s="13">
        <v>33</v>
      </c>
      <c r="AM37" s="13">
        <v>248</v>
      </c>
      <c r="AN37" s="13">
        <v>11</v>
      </c>
      <c r="AO37" s="13">
        <v>2</v>
      </c>
      <c r="AQ37" s="13">
        <v>6</v>
      </c>
      <c r="AT37" s="13">
        <v>6</v>
      </c>
    </row>
    <row r="38" spans="1:48" ht="11.25" x14ac:dyDescent="0.2">
      <c r="A38" s="13" t="s">
        <v>12</v>
      </c>
      <c r="B38" s="13" t="s">
        <v>68</v>
      </c>
      <c r="C38" s="24" t="s">
        <v>118</v>
      </c>
      <c r="D38" s="32">
        <v>-22.900980000000001</v>
      </c>
      <c r="E38" s="32">
        <v>17.110970500000001</v>
      </c>
      <c r="F38" s="13">
        <v>-23.171903</v>
      </c>
      <c r="G38" s="13">
        <v>-22.261308</v>
      </c>
      <c r="H38" s="13">
        <v>15.894444999999999</v>
      </c>
      <c r="I38" s="13">
        <v>18.296962000000001</v>
      </c>
      <c r="J38" s="13"/>
      <c r="K38" s="13">
        <v>3862</v>
      </c>
      <c r="L38" s="13">
        <v>312</v>
      </c>
      <c r="M38" s="13">
        <v>31</v>
      </c>
      <c r="N38" s="13">
        <v>86</v>
      </c>
      <c r="O38" s="13">
        <v>0</v>
      </c>
      <c r="P38" s="13">
        <v>104</v>
      </c>
      <c r="W38" s="13">
        <v>1</v>
      </c>
      <c r="X38" s="13">
        <v>25</v>
      </c>
      <c r="Y38" s="13">
        <v>40</v>
      </c>
      <c r="Z38" s="13">
        <v>13</v>
      </c>
      <c r="AA38" s="13">
        <v>4</v>
      </c>
      <c r="AB38" s="13">
        <v>3</v>
      </c>
      <c r="AD38" s="13">
        <v>6</v>
      </c>
      <c r="AM38" s="13">
        <v>23</v>
      </c>
      <c r="AN38" s="13">
        <v>57</v>
      </c>
      <c r="AO38" s="13">
        <v>96</v>
      </c>
      <c r="AP38" s="13">
        <v>66</v>
      </c>
      <c r="AT38" s="13">
        <v>8</v>
      </c>
    </row>
    <row r="39" spans="1:48" ht="11.25" x14ac:dyDescent="0.2">
      <c r="A39" s="13" t="s">
        <v>13</v>
      </c>
      <c r="B39" s="13" t="s">
        <v>269</v>
      </c>
      <c r="C39" s="24" t="s">
        <v>119</v>
      </c>
      <c r="D39" s="32">
        <v>-1.5336379999999998</v>
      </c>
      <c r="E39" s="32">
        <v>30.599599000000001</v>
      </c>
      <c r="F39" s="13">
        <v>-1.8661080000000001</v>
      </c>
      <c r="G39" s="13">
        <v>-1.349845</v>
      </c>
      <c r="H39" s="13">
        <v>30.402152000000001</v>
      </c>
      <c r="I39" s="13">
        <v>30.74999</v>
      </c>
      <c r="J39" s="13"/>
      <c r="K39" s="13">
        <v>291</v>
      </c>
      <c r="L39" s="13">
        <v>270</v>
      </c>
      <c r="M39" s="13">
        <v>136</v>
      </c>
      <c r="N39" s="13">
        <v>180</v>
      </c>
      <c r="O39" s="13">
        <v>8</v>
      </c>
      <c r="P39" s="13">
        <v>54</v>
      </c>
      <c r="W39" s="13">
        <v>5</v>
      </c>
      <c r="X39" s="13">
        <v>30</v>
      </c>
      <c r="Y39" s="13">
        <v>1</v>
      </c>
      <c r="AA39" s="13">
        <v>8</v>
      </c>
      <c r="AB39" s="13">
        <v>8</v>
      </c>
      <c r="AF39" s="13">
        <v>4</v>
      </c>
      <c r="AH39" s="13">
        <v>2</v>
      </c>
      <c r="AL39" s="13">
        <v>3</v>
      </c>
      <c r="AM39" s="13">
        <v>17</v>
      </c>
      <c r="AP39" s="13">
        <v>4</v>
      </c>
      <c r="AQ39" s="13">
        <v>6</v>
      </c>
      <c r="AT39" s="13">
        <v>10</v>
      </c>
      <c r="AV39" s="13" t="s">
        <v>69</v>
      </c>
    </row>
    <row r="40" spans="1:48" ht="11.25" x14ac:dyDescent="0.2">
      <c r="A40" s="13" t="s">
        <v>13</v>
      </c>
      <c r="B40" s="13" t="s">
        <v>258</v>
      </c>
      <c r="C40" s="24" t="s">
        <v>120</v>
      </c>
      <c r="D40" s="32">
        <v>-1.3003739999999999</v>
      </c>
      <c r="E40" s="32">
        <v>30.405644000000002</v>
      </c>
      <c r="F40" s="13">
        <v>-1.4951449999999999</v>
      </c>
      <c r="G40" s="13">
        <v>-1.0622689999999999</v>
      </c>
      <c r="H40" s="13">
        <v>30.173549000000001</v>
      </c>
      <c r="I40" s="13">
        <v>30.557327000000001</v>
      </c>
      <c r="J40" s="13"/>
      <c r="K40" s="13">
        <v>255</v>
      </c>
      <c r="L40" s="13">
        <v>273</v>
      </c>
      <c r="M40" s="13">
        <v>136</v>
      </c>
      <c r="N40" s="13">
        <v>145</v>
      </c>
      <c r="O40" s="13">
        <v>11</v>
      </c>
      <c r="P40" s="13">
        <v>50</v>
      </c>
      <c r="W40" s="13">
        <v>2</v>
      </c>
      <c r="X40" s="13">
        <v>35</v>
      </c>
      <c r="AB40" s="13">
        <v>7</v>
      </c>
      <c r="AH40" s="13">
        <v>1</v>
      </c>
      <c r="AJ40" s="13">
        <v>3</v>
      </c>
      <c r="AL40" s="13">
        <v>4</v>
      </c>
      <c r="AM40" s="13">
        <v>17</v>
      </c>
      <c r="AP40" s="13">
        <v>4</v>
      </c>
      <c r="AQ40" s="13">
        <v>11</v>
      </c>
      <c r="AT40" s="13">
        <v>7</v>
      </c>
    </row>
    <row r="41" spans="1:48" ht="11.25" x14ac:dyDescent="0.2">
      <c r="A41" s="13" t="s">
        <v>16</v>
      </c>
      <c r="B41" s="13" t="s">
        <v>259</v>
      </c>
      <c r="C41" s="24" t="s">
        <v>121</v>
      </c>
      <c r="D41" s="32">
        <v>16.126950999999998</v>
      </c>
      <c r="E41" s="32">
        <v>-14.565223499999998</v>
      </c>
      <c r="F41" s="13">
        <v>15.842934</v>
      </c>
      <c r="G41" s="13">
        <v>16.633904000000001</v>
      </c>
      <c r="H41" s="13">
        <v>-15.424620000000001</v>
      </c>
      <c r="I41" s="13">
        <v>-13.855131</v>
      </c>
      <c r="J41" s="13"/>
      <c r="K41" s="13">
        <v>3071</v>
      </c>
      <c r="L41" s="13">
        <v>402</v>
      </c>
      <c r="M41" s="13">
        <v>138</v>
      </c>
      <c r="N41" s="13">
        <v>102</v>
      </c>
      <c r="O41" s="13">
        <v>0</v>
      </c>
      <c r="P41" s="13">
        <v>140</v>
      </c>
      <c r="Y41" s="13">
        <v>3</v>
      </c>
      <c r="Z41" s="13">
        <v>46</v>
      </c>
      <c r="AC41" s="13">
        <v>31</v>
      </c>
      <c r="AF41" s="13">
        <v>2</v>
      </c>
      <c r="AO41" s="13">
        <v>75</v>
      </c>
      <c r="AR41" s="13">
        <v>81</v>
      </c>
      <c r="AT41" s="13">
        <v>9</v>
      </c>
    </row>
    <row r="42" spans="1:48" ht="11.25" x14ac:dyDescent="0.2">
      <c r="A42" s="13" t="s">
        <v>17</v>
      </c>
      <c r="B42" s="13" t="s">
        <v>73</v>
      </c>
      <c r="C42" s="24" t="s">
        <v>122</v>
      </c>
      <c r="D42" s="32">
        <v>9.3360765000000008</v>
      </c>
      <c r="E42" s="32">
        <v>-11.351944</v>
      </c>
      <c r="F42" s="13">
        <v>8.7406199999999998</v>
      </c>
      <c r="G42" s="13">
        <v>9.9999500000000001</v>
      </c>
      <c r="H42" s="13">
        <v>-11.845682999999999</v>
      </c>
      <c r="I42" s="13">
        <v>-10.706159</v>
      </c>
      <c r="J42" s="13"/>
      <c r="K42" s="13">
        <v>1217</v>
      </c>
      <c r="L42" s="13">
        <v>350</v>
      </c>
      <c r="M42" s="13">
        <v>149</v>
      </c>
      <c r="N42" s="13">
        <v>400</v>
      </c>
      <c r="O42" s="13">
        <v>9</v>
      </c>
      <c r="P42" s="13">
        <v>79</v>
      </c>
      <c r="S42" s="13">
        <v>26</v>
      </c>
      <c r="W42" s="13">
        <v>2</v>
      </c>
      <c r="X42" s="13">
        <v>79</v>
      </c>
      <c r="AA42" s="13">
        <v>8</v>
      </c>
      <c r="AB42" s="13">
        <v>12</v>
      </c>
      <c r="AH42" s="13">
        <v>5</v>
      </c>
      <c r="AL42" s="13">
        <v>7</v>
      </c>
      <c r="AM42" s="13">
        <v>90</v>
      </c>
      <c r="AP42" s="13">
        <v>8</v>
      </c>
      <c r="AQ42" s="13">
        <v>5</v>
      </c>
      <c r="AT42" s="13">
        <v>10</v>
      </c>
    </row>
    <row r="43" spans="1:48" ht="11.25" x14ac:dyDescent="0.2">
      <c r="A43" s="13" t="s">
        <v>18</v>
      </c>
      <c r="B43" s="13" t="s">
        <v>74</v>
      </c>
      <c r="C43" s="24" t="s">
        <v>123</v>
      </c>
      <c r="D43" s="32">
        <v>9.8260240000000003</v>
      </c>
      <c r="E43" s="32">
        <v>44.602486999999996</v>
      </c>
      <c r="F43" s="13">
        <v>8.7985690000000005</v>
      </c>
      <c r="G43" s="13">
        <v>10.380459</v>
      </c>
      <c r="H43" s="13">
        <v>43.344920000000002</v>
      </c>
      <c r="I43" s="13">
        <v>44.629213999999997</v>
      </c>
      <c r="J43" s="13"/>
      <c r="K43" s="13">
        <v>2774</v>
      </c>
      <c r="L43" s="13">
        <v>319</v>
      </c>
      <c r="M43" s="13">
        <v>117</v>
      </c>
      <c r="N43" s="13">
        <v>54</v>
      </c>
      <c r="O43" s="13">
        <v>2</v>
      </c>
      <c r="P43" s="13">
        <v>69</v>
      </c>
      <c r="Y43" s="13">
        <v>1</v>
      </c>
      <c r="Z43" s="13">
        <v>16</v>
      </c>
      <c r="AA43" s="13">
        <v>2</v>
      </c>
      <c r="AC43" s="13">
        <v>140</v>
      </c>
      <c r="AN43" s="13">
        <v>8</v>
      </c>
      <c r="AO43" s="13">
        <v>50</v>
      </c>
      <c r="AP43" s="13">
        <v>9</v>
      </c>
      <c r="AR43" s="13">
        <v>62</v>
      </c>
      <c r="AT43" s="13">
        <v>9</v>
      </c>
    </row>
    <row r="44" spans="1:48" ht="11.25" x14ac:dyDescent="0.2">
      <c r="A44" s="13" t="s">
        <v>18</v>
      </c>
      <c r="B44" s="13" t="s">
        <v>76</v>
      </c>
      <c r="C44" s="24" t="s">
        <v>124</v>
      </c>
      <c r="D44" s="32">
        <v>1.3796925</v>
      </c>
      <c r="E44" s="32">
        <v>42.245345499999999</v>
      </c>
      <c r="F44" s="13">
        <v>1.3796919999999999</v>
      </c>
      <c r="G44" s="13">
        <v>2.3143739999999999</v>
      </c>
      <c r="H44" s="13">
        <v>40.994726</v>
      </c>
      <c r="I44" s="13">
        <v>43.053772000000002</v>
      </c>
      <c r="J44" s="13"/>
      <c r="K44" s="13">
        <v>1362</v>
      </c>
      <c r="L44" s="13">
        <v>384</v>
      </c>
      <c r="M44" s="13">
        <v>203</v>
      </c>
      <c r="N44" s="13">
        <v>119</v>
      </c>
      <c r="O44" s="13">
        <v>4</v>
      </c>
      <c r="P44" s="13">
        <v>91</v>
      </c>
      <c r="X44" s="13">
        <v>12</v>
      </c>
      <c r="Y44" s="13">
        <v>11</v>
      </c>
      <c r="Z44" s="13">
        <v>6</v>
      </c>
      <c r="AA44" s="13">
        <v>10</v>
      </c>
      <c r="AM44" s="13">
        <v>20</v>
      </c>
      <c r="AN44" s="13">
        <v>29</v>
      </c>
      <c r="AO44" s="13">
        <v>6</v>
      </c>
      <c r="AP44" s="13">
        <v>148</v>
      </c>
      <c r="AQ44" s="13">
        <v>4</v>
      </c>
      <c r="AT44" s="13">
        <v>10</v>
      </c>
      <c r="AV44" s="13" t="s">
        <v>75</v>
      </c>
    </row>
    <row r="45" spans="1:48" ht="11.25" x14ac:dyDescent="0.2">
      <c r="A45" s="13" t="s">
        <v>24</v>
      </c>
      <c r="B45" s="16" t="s">
        <v>77</v>
      </c>
      <c r="C45" s="25" t="s">
        <v>125</v>
      </c>
      <c r="D45" s="32">
        <v>-25.7452325</v>
      </c>
      <c r="E45" s="32">
        <v>30.137895499999999</v>
      </c>
      <c r="F45" s="32">
        <v>-25.121858</v>
      </c>
      <c r="G45" s="32">
        <v>-27.407883999999999</v>
      </c>
      <c r="H45" s="13">
        <v>28.983091999999999</v>
      </c>
      <c r="I45" s="13">
        <v>31.960650999999999</v>
      </c>
      <c r="J45" s="13"/>
      <c r="K45" s="13">
        <v>3389</v>
      </c>
      <c r="L45" s="13">
        <v>234</v>
      </c>
      <c r="M45" s="13">
        <v>4</v>
      </c>
      <c r="N45" s="13">
        <v>148</v>
      </c>
      <c r="O45" s="13">
        <v>9</v>
      </c>
      <c r="P45" s="13">
        <v>74</v>
      </c>
      <c r="W45" s="13">
        <v>33</v>
      </c>
      <c r="X45" s="13">
        <v>88</v>
      </c>
      <c r="AA45" s="13">
        <v>51</v>
      </c>
      <c r="AB45" s="13">
        <v>57</v>
      </c>
      <c r="AH45" s="13">
        <v>11</v>
      </c>
      <c r="AJ45" s="13">
        <v>9</v>
      </c>
      <c r="AL45" s="13">
        <v>84</v>
      </c>
      <c r="AM45" s="13">
        <v>80</v>
      </c>
      <c r="AN45" s="13">
        <v>3</v>
      </c>
      <c r="AP45" s="13">
        <v>48</v>
      </c>
      <c r="AQ45" s="13">
        <v>64</v>
      </c>
      <c r="AT45" s="13">
        <v>7</v>
      </c>
      <c r="AV45" s="13" t="s">
        <v>78</v>
      </c>
    </row>
    <row r="46" spans="1:48" ht="11.25" x14ac:dyDescent="0.2">
      <c r="A46" s="13" t="s">
        <v>24</v>
      </c>
      <c r="B46" s="16" t="s">
        <v>260</v>
      </c>
      <c r="C46" s="25" t="s">
        <v>126</v>
      </c>
      <c r="D46" s="32">
        <v>-27.897815999999999</v>
      </c>
      <c r="E46" s="32">
        <v>31.247907499999997</v>
      </c>
      <c r="F46" s="13">
        <v>-28.463557000000002</v>
      </c>
      <c r="G46" s="13">
        <v>-27.271294999999999</v>
      </c>
      <c r="H46" s="13">
        <v>30.580535999999999</v>
      </c>
      <c r="I46" s="13">
        <v>32.006112999999999</v>
      </c>
      <c r="J46" s="13"/>
      <c r="K46" s="13">
        <v>2611</v>
      </c>
      <c r="L46" s="13">
        <v>273</v>
      </c>
      <c r="M46" s="13">
        <v>77</v>
      </c>
      <c r="N46" s="13">
        <v>123</v>
      </c>
      <c r="O46" s="13">
        <v>14</v>
      </c>
      <c r="P46" s="13">
        <v>62</v>
      </c>
      <c r="U46" s="13">
        <v>1</v>
      </c>
      <c r="W46" s="13">
        <v>51</v>
      </c>
      <c r="X46" s="13">
        <v>40</v>
      </c>
      <c r="Y46" s="13">
        <v>2</v>
      </c>
      <c r="AA46" s="13">
        <v>25</v>
      </c>
      <c r="AB46" s="13">
        <v>1</v>
      </c>
      <c r="AJ46" s="13">
        <v>1</v>
      </c>
      <c r="AL46" s="13">
        <v>42</v>
      </c>
      <c r="AM46" s="13">
        <v>31</v>
      </c>
      <c r="AN46" s="13">
        <v>3</v>
      </c>
      <c r="AP46" s="13">
        <v>46</v>
      </c>
      <c r="AQ46" s="13">
        <v>20</v>
      </c>
      <c r="AT46" s="13">
        <v>6</v>
      </c>
      <c r="AV46" s="13" t="s">
        <v>79</v>
      </c>
    </row>
    <row r="47" spans="1:48" ht="11.25" x14ac:dyDescent="0.2">
      <c r="A47" s="13" t="s">
        <v>19</v>
      </c>
      <c r="B47" s="16" t="s">
        <v>261</v>
      </c>
      <c r="C47" s="25" t="s">
        <v>127</v>
      </c>
      <c r="D47" s="32">
        <v>10.107355999999999</v>
      </c>
      <c r="E47" s="32">
        <v>32.453553999999997</v>
      </c>
      <c r="F47" s="13">
        <v>8.915381</v>
      </c>
      <c r="G47" s="13">
        <v>11.95326</v>
      </c>
      <c r="H47" s="13">
        <v>31.611139000000001</v>
      </c>
      <c r="I47" s="13">
        <v>33.969856999999998</v>
      </c>
      <c r="J47" s="13"/>
      <c r="K47" s="13">
        <v>1473</v>
      </c>
      <c r="L47" s="13">
        <v>387</v>
      </c>
      <c r="M47" s="13">
        <v>192</v>
      </c>
      <c r="N47" s="13">
        <v>169</v>
      </c>
      <c r="O47" s="13">
        <v>0</v>
      </c>
      <c r="P47" s="13">
        <v>103</v>
      </c>
      <c r="Q47" s="13">
        <v>2</v>
      </c>
      <c r="W47" s="13">
        <v>4</v>
      </c>
      <c r="X47" s="13">
        <v>290</v>
      </c>
      <c r="Y47" s="13">
        <v>5</v>
      </c>
      <c r="AA47" s="13">
        <v>1</v>
      </c>
      <c r="AB47" s="13">
        <v>3</v>
      </c>
      <c r="AL47" s="13">
        <v>6</v>
      </c>
      <c r="AM47" s="13">
        <v>226</v>
      </c>
      <c r="AN47" s="13">
        <v>1</v>
      </c>
      <c r="AP47" s="13">
        <v>1</v>
      </c>
      <c r="AQ47" s="13">
        <v>2</v>
      </c>
      <c r="AT47" s="13">
        <v>7</v>
      </c>
    </row>
    <row r="48" spans="1:48" ht="11.25" x14ac:dyDescent="0.2">
      <c r="A48" s="13" t="s">
        <v>14</v>
      </c>
      <c r="B48" s="16" t="s">
        <v>262</v>
      </c>
      <c r="C48" s="25" t="s">
        <v>128</v>
      </c>
      <c r="D48" s="32">
        <v>15.855091000000002</v>
      </c>
      <c r="E48" s="32">
        <v>25.145841500000003</v>
      </c>
      <c r="F48" s="13">
        <v>12.949750999999999</v>
      </c>
      <c r="G48" s="13">
        <v>19.997945000000001</v>
      </c>
      <c r="H48" s="13">
        <v>24.001674000000001</v>
      </c>
      <c r="I48" s="13">
        <v>27.009889000000001</v>
      </c>
      <c r="J48" s="13"/>
      <c r="K48" s="13">
        <v>3977</v>
      </c>
      <c r="L48" s="13">
        <v>386</v>
      </c>
      <c r="M48" s="13">
        <v>93</v>
      </c>
      <c r="N48" s="13">
        <v>70</v>
      </c>
      <c r="O48" s="13">
        <v>0</v>
      </c>
      <c r="P48" s="13">
        <v>184</v>
      </c>
      <c r="Z48" s="13">
        <v>105</v>
      </c>
      <c r="AC48" s="13">
        <v>601</v>
      </c>
      <c r="AO48" s="13">
        <v>1</v>
      </c>
      <c r="AR48" s="13">
        <v>300</v>
      </c>
      <c r="AT48" s="13">
        <v>12</v>
      </c>
    </row>
    <row r="49" spans="1:49" ht="11.25" x14ac:dyDescent="0.2">
      <c r="A49" s="13" t="s">
        <v>14</v>
      </c>
      <c r="B49" s="16" t="s">
        <v>263</v>
      </c>
      <c r="C49" s="25" t="s">
        <v>129</v>
      </c>
      <c r="D49" s="32">
        <v>11.311948000000001</v>
      </c>
      <c r="E49" s="32">
        <v>25.475407000000001</v>
      </c>
      <c r="F49" s="13">
        <v>10.389502</v>
      </c>
      <c r="G49" s="13">
        <v>12.969056</v>
      </c>
      <c r="H49" s="13">
        <v>23.657022000000001</v>
      </c>
      <c r="I49" s="13">
        <v>27.266961999999999</v>
      </c>
      <c r="J49" s="13"/>
      <c r="K49" s="13">
        <v>2252</v>
      </c>
      <c r="L49" s="13">
        <v>402</v>
      </c>
      <c r="M49" s="13">
        <v>140</v>
      </c>
      <c r="N49" s="13">
        <v>147</v>
      </c>
      <c r="O49" s="13">
        <v>0</v>
      </c>
      <c r="P49" s="13">
        <v>124</v>
      </c>
      <c r="X49" s="13">
        <v>34</v>
      </c>
      <c r="Y49" s="13">
        <v>83</v>
      </c>
      <c r="Z49" s="13">
        <v>137</v>
      </c>
      <c r="AA49" s="13">
        <v>2</v>
      </c>
      <c r="AB49" s="13">
        <v>1</v>
      </c>
      <c r="AC49" s="13">
        <v>2</v>
      </c>
      <c r="AM49" s="13">
        <v>10</v>
      </c>
      <c r="AN49" s="13">
        <v>250</v>
      </c>
      <c r="AO49" s="13">
        <v>73</v>
      </c>
      <c r="AP49" s="13">
        <v>1</v>
      </c>
      <c r="AQ49" s="13">
        <v>28</v>
      </c>
      <c r="AT49" s="13">
        <v>8</v>
      </c>
    </row>
    <row r="50" spans="1:49" ht="11.25" x14ac:dyDescent="0.2">
      <c r="A50" s="13" t="s">
        <v>15</v>
      </c>
      <c r="B50" s="16" t="s">
        <v>264</v>
      </c>
      <c r="C50" s="25" t="s">
        <v>130</v>
      </c>
      <c r="D50" s="32">
        <v>12.832230500000001</v>
      </c>
      <c r="E50" s="32">
        <v>23.268329000000001</v>
      </c>
      <c r="F50" s="13">
        <v>10.933923999999999</v>
      </c>
      <c r="G50" s="13">
        <v>13.694312999999999</v>
      </c>
      <c r="H50" s="13">
        <v>21.841697</v>
      </c>
      <c r="I50" s="13">
        <v>23.693662</v>
      </c>
      <c r="J50" s="13"/>
      <c r="K50" s="13">
        <v>2645</v>
      </c>
      <c r="L50" s="13">
        <v>382</v>
      </c>
      <c r="M50" s="13">
        <v>63</v>
      </c>
      <c r="N50" s="13">
        <v>192</v>
      </c>
      <c r="O50" s="13">
        <v>0</v>
      </c>
      <c r="P50" s="13">
        <v>137</v>
      </c>
      <c r="X50" s="13">
        <v>107</v>
      </c>
      <c r="Y50" s="13">
        <v>85</v>
      </c>
      <c r="Z50" s="13">
        <v>42</v>
      </c>
      <c r="AA50" s="13">
        <v>6</v>
      </c>
      <c r="AB50" s="13">
        <v>37</v>
      </c>
      <c r="AM50" s="13">
        <v>12</v>
      </c>
      <c r="AN50" s="13">
        <v>50</v>
      </c>
      <c r="AO50" s="13">
        <v>110</v>
      </c>
      <c r="AP50" s="13">
        <v>4</v>
      </c>
      <c r="AQ50" s="13">
        <v>9</v>
      </c>
      <c r="AR50" s="13">
        <v>1</v>
      </c>
      <c r="AT50" s="13">
        <v>8</v>
      </c>
    </row>
    <row r="51" spans="1:49" s="16" customFormat="1" ht="11.25" x14ac:dyDescent="0.2">
      <c r="A51" s="16" t="s">
        <v>20</v>
      </c>
      <c r="B51" s="16" t="s">
        <v>20</v>
      </c>
      <c r="C51" s="25" t="s">
        <v>131</v>
      </c>
      <c r="D51" s="32">
        <v>-26.519062999999999</v>
      </c>
      <c r="E51" s="32">
        <v>31.463308500000004</v>
      </c>
      <c r="F51" s="16">
        <v>-27.304912999999999</v>
      </c>
      <c r="G51" s="16">
        <v>-25.748657999999999</v>
      </c>
      <c r="H51" s="16">
        <v>30.798393000000001</v>
      </c>
      <c r="I51" s="16">
        <v>32.131236000000001</v>
      </c>
      <c r="K51" s="16">
        <v>2878</v>
      </c>
      <c r="L51" s="16">
        <v>289</v>
      </c>
      <c r="M51" s="16">
        <v>80</v>
      </c>
      <c r="N51" s="16">
        <v>124</v>
      </c>
      <c r="O51" s="16">
        <v>13</v>
      </c>
      <c r="P51" s="16">
        <v>64</v>
      </c>
      <c r="U51" s="16">
        <v>3</v>
      </c>
      <c r="W51" s="16">
        <v>95</v>
      </c>
      <c r="X51" s="16">
        <v>41</v>
      </c>
      <c r="Y51" s="16">
        <v>2</v>
      </c>
      <c r="AA51" s="16">
        <v>9</v>
      </c>
      <c r="AB51" s="16">
        <v>6</v>
      </c>
      <c r="AH51" s="16">
        <v>2</v>
      </c>
      <c r="AJ51" s="16">
        <v>5</v>
      </c>
      <c r="AL51" s="16">
        <v>91</v>
      </c>
      <c r="AM51" s="16">
        <v>15</v>
      </c>
      <c r="AP51" s="16">
        <v>17</v>
      </c>
      <c r="AQ51" s="16">
        <v>5</v>
      </c>
      <c r="AT51" s="16">
        <v>7</v>
      </c>
    </row>
    <row r="52" spans="1:49" ht="11.25" x14ac:dyDescent="0.2">
      <c r="A52" s="13" t="s">
        <v>22</v>
      </c>
      <c r="B52" s="13" t="s">
        <v>94</v>
      </c>
      <c r="C52" s="24" t="s">
        <v>132</v>
      </c>
      <c r="D52" s="32">
        <v>-1.7781165000000001</v>
      </c>
      <c r="E52" s="32">
        <v>34.2596445</v>
      </c>
      <c r="F52" s="13">
        <v>-2.3103250000000002</v>
      </c>
      <c r="G52" s="13">
        <v>-1.1220669999999999</v>
      </c>
      <c r="H52" s="13">
        <v>33.651471999999998</v>
      </c>
      <c r="I52" s="13">
        <v>35.319612999999997</v>
      </c>
      <c r="J52" s="13"/>
      <c r="K52" s="13">
        <v>548</v>
      </c>
      <c r="L52" s="13">
        <v>286</v>
      </c>
      <c r="M52" s="13">
        <v>149</v>
      </c>
      <c r="N52" s="13">
        <v>174</v>
      </c>
      <c r="O52" s="13">
        <v>21</v>
      </c>
      <c r="P52" s="13">
        <v>48</v>
      </c>
      <c r="W52" s="13">
        <v>6</v>
      </c>
      <c r="X52" s="13">
        <v>81</v>
      </c>
      <c r="AA52" s="13">
        <v>8</v>
      </c>
      <c r="AB52" s="13">
        <v>26</v>
      </c>
      <c r="AL52" s="13">
        <v>13</v>
      </c>
      <c r="AM52" s="13">
        <v>107</v>
      </c>
      <c r="AP52" s="13">
        <v>14</v>
      </c>
      <c r="AQ52" s="13">
        <v>33</v>
      </c>
      <c r="AT52" s="13">
        <v>7</v>
      </c>
    </row>
    <row r="53" spans="1:49" ht="11.25" x14ac:dyDescent="0.2">
      <c r="A53" s="13" t="s">
        <v>22</v>
      </c>
      <c r="B53" s="13" t="s">
        <v>97</v>
      </c>
      <c r="C53" s="24" t="s">
        <v>133</v>
      </c>
      <c r="D53" s="32">
        <v>-5.4517600000000002</v>
      </c>
      <c r="E53" s="32">
        <v>32.653636000000006</v>
      </c>
      <c r="F53" s="13">
        <v>-6.3555669999999997</v>
      </c>
      <c r="G53" s="13">
        <v>-4.2308469999999998</v>
      </c>
      <c r="H53" s="13">
        <v>31.233118999999999</v>
      </c>
      <c r="I53" s="13">
        <v>34.166325999999998</v>
      </c>
      <c r="J53" s="13"/>
      <c r="K53" s="13">
        <v>1201</v>
      </c>
      <c r="L53" s="13">
        <v>326</v>
      </c>
      <c r="M53" s="13">
        <v>146</v>
      </c>
      <c r="N53" s="13">
        <v>206</v>
      </c>
      <c r="O53" s="13">
        <v>0</v>
      </c>
      <c r="P53" s="13">
        <v>92</v>
      </c>
      <c r="U53" s="13">
        <v>1</v>
      </c>
      <c r="W53" s="13">
        <v>110</v>
      </c>
      <c r="X53" s="13">
        <v>94</v>
      </c>
      <c r="Y53" s="13">
        <v>5</v>
      </c>
      <c r="AA53" s="13">
        <v>3</v>
      </c>
      <c r="AJ53" s="13">
        <v>1</v>
      </c>
      <c r="AL53" s="13">
        <v>211</v>
      </c>
      <c r="AM53" s="13">
        <v>61</v>
      </c>
      <c r="AN53" s="13">
        <v>1</v>
      </c>
      <c r="AP53" s="13">
        <v>12</v>
      </c>
      <c r="AQ53" s="13">
        <v>8</v>
      </c>
      <c r="AT53" s="13">
        <v>8</v>
      </c>
    </row>
    <row r="54" spans="1:49" ht="11.25" x14ac:dyDescent="0.2">
      <c r="A54" s="13" t="s">
        <v>22</v>
      </c>
      <c r="B54" s="13" t="s">
        <v>95</v>
      </c>
      <c r="C54" s="24" t="s">
        <v>134</v>
      </c>
      <c r="D54" s="32">
        <v>-3.7380240000000002</v>
      </c>
      <c r="E54" s="32">
        <v>37.722835500000002</v>
      </c>
      <c r="F54" s="13">
        <v>-4.5180569999999998</v>
      </c>
      <c r="G54" s="13">
        <v>-3.5364550000000001</v>
      </c>
      <c r="H54" s="13">
        <v>37.479199000000001</v>
      </c>
      <c r="I54" s="13">
        <v>37.873227</v>
      </c>
      <c r="J54" s="13"/>
      <c r="K54" s="13">
        <v>1710</v>
      </c>
      <c r="L54" s="13">
        <v>325</v>
      </c>
      <c r="M54" s="13">
        <v>155</v>
      </c>
      <c r="N54" s="13">
        <v>109</v>
      </c>
      <c r="O54" s="13">
        <v>5</v>
      </c>
      <c r="P54" s="13">
        <v>76</v>
      </c>
      <c r="S54" s="13">
        <v>1</v>
      </c>
      <c r="U54" s="13">
        <v>1</v>
      </c>
      <c r="W54" s="13">
        <v>4</v>
      </c>
      <c r="X54" s="13">
        <v>31</v>
      </c>
      <c r="Y54" s="13">
        <v>10</v>
      </c>
      <c r="Z54" s="13">
        <v>2</v>
      </c>
      <c r="AA54" s="13">
        <v>36</v>
      </c>
      <c r="AB54" s="13">
        <v>14</v>
      </c>
      <c r="AH54" s="13">
        <v>5</v>
      </c>
      <c r="AL54" s="13">
        <v>5</v>
      </c>
      <c r="AM54" s="13">
        <v>11</v>
      </c>
      <c r="AP54" s="13">
        <v>14</v>
      </c>
      <c r="AQ54" s="13">
        <v>6</v>
      </c>
      <c r="AT54" s="13">
        <v>11</v>
      </c>
    </row>
    <row r="55" spans="1:49" ht="11.25" x14ac:dyDescent="0.2">
      <c r="A55" s="13" t="s">
        <v>22</v>
      </c>
      <c r="B55" s="13" t="s">
        <v>89</v>
      </c>
      <c r="C55" s="24" t="s">
        <v>135</v>
      </c>
      <c r="D55" s="32">
        <v>-5.8160194999999995</v>
      </c>
      <c r="E55" s="32">
        <v>36.046427999999999</v>
      </c>
      <c r="F55" s="13">
        <v>-7.1393089999999999</v>
      </c>
      <c r="G55" s="13">
        <v>-4.312856</v>
      </c>
      <c r="H55" s="13">
        <v>35.281937999999997</v>
      </c>
      <c r="I55" s="13">
        <v>36.623513000000003</v>
      </c>
      <c r="J55" s="13"/>
      <c r="K55" s="13">
        <v>1573</v>
      </c>
      <c r="L55" s="13">
        <v>303</v>
      </c>
      <c r="M55" s="13">
        <v>110</v>
      </c>
      <c r="N55" s="13">
        <v>159</v>
      </c>
      <c r="O55" s="13">
        <v>0</v>
      </c>
      <c r="P55" s="13">
        <v>103</v>
      </c>
      <c r="U55" s="13">
        <v>2</v>
      </c>
      <c r="W55" s="13">
        <v>59</v>
      </c>
      <c r="X55" s="13">
        <v>86</v>
      </c>
      <c r="Y55" s="13">
        <v>5</v>
      </c>
      <c r="AA55" s="13">
        <v>55</v>
      </c>
      <c r="AB55" s="13">
        <v>77</v>
      </c>
      <c r="AL55" s="13">
        <v>29</v>
      </c>
      <c r="AM55" s="13">
        <v>73</v>
      </c>
      <c r="AP55" s="13">
        <v>7</v>
      </c>
      <c r="AQ55" s="13">
        <v>26</v>
      </c>
      <c r="AT55" s="13">
        <v>6</v>
      </c>
    </row>
    <row r="56" spans="1:49" ht="11.25" x14ac:dyDescent="0.2">
      <c r="A56" s="13" t="s">
        <v>22</v>
      </c>
      <c r="B56" s="13" t="s">
        <v>87</v>
      </c>
      <c r="C56" s="24" t="s">
        <v>136</v>
      </c>
      <c r="D56" s="32">
        <v>-8.6885969999999997</v>
      </c>
      <c r="E56" s="32">
        <v>35.339165000000001</v>
      </c>
      <c r="F56" s="13">
        <v>-8.7135269999999991</v>
      </c>
      <c r="G56" s="13">
        <v>-6.9480009999999996</v>
      </c>
      <c r="H56" s="13">
        <v>34.613137999999999</v>
      </c>
      <c r="I56" s="13">
        <v>35.358491000000001</v>
      </c>
      <c r="J56" s="13"/>
      <c r="K56" s="13">
        <v>1638</v>
      </c>
      <c r="L56" s="13">
        <v>284</v>
      </c>
      <c r="M56" s="13">
        <v>121</v>
      </c>
      <c r="N56" s="13">
        <v>253</v>
      </c>
      <c r="O56" s="13">
        <v>5</v>
      </c>
      <c r="P56" s="13">
        <v>95</v>
      </c>
      <c r="S56" s="13">
        <v>17</v>
      </c>
      <c r="U56" s="13">
        <v>3</v>
      </c>
      <c r="W56" s="13">
        <v>49</v>
      </c>
      <c r="X56" s="13">
        <v>71</v>
      </c>
      <c r="AA56" s="13">
        <v>14</v>
      </c>
      <c r="AB56" s="13">
        <v>24</v>
      </c>
      <c r="AH56" s="13">
        <v>11</v>
      </c>
      <c r="AJ56" s="13">
        <v>6</v>
      </c>
      <c r="AL56" s="13">
        <v>9</v>
      </c>
      <c r="AM56" s="13">
        <v>32</v>
      </c>
      <c r="AP56" s="13">
        <v>8</v>
      </c>
      <c r="AQ56" s="13">
        <v>9</v>
      </c>
      <c r="AT56" s="13">
        <v>6</v>
      </c>
    </row>
    <row r="57" spans="1:49" ht="11.25" x14ac:dyDescent="0.2">
      <c r="A57" s="13" t="s">
        <v>22</v>
      </c>
      <c r="B57" s="13" t="s">
        <v>98</v>
      </c>
      <c r="C57" s="24" t="s">
        <v>137</v>
      </c>
      <c r="D57" s="32">
        <v>-7.1233009999999997</v>
      </c>
      <c r="E57" s="32">
        <v>31.376636999999999</v>
      </c>
      <c r="F57" s="13">
        <v>-8.6024820000000002</v>
      </c>
      <c r="G57" s="13">
        <v>-5.7910579999999996</v>
      </c>
      <c r="H57" s="13">
        <v>30.303488999999999</v>
      </c>
      <c r="I57" s="13">
        <v>32.537005000000001</v>
      </c>
      <c r="J57" s="13"/>
      <c r="K57" s="13">
        <v>1351</v>
      </c>
      <c r="L57" s="13">
        <v>340</v>
      </c>
      <c r="M57" s="13">
        <v>165</v>
      </c>
      <c r="N57" s="13">
        <v>196</v>
      </c>
      <c r="O57" s="13">
        <v>0</v>
      </c>
      <c r="P57" s="13">
        <v>96</v>
      </c>
      <c r="S57" s="13">
        <v>1</v>
      </c>
      <c r="U57" s="13">
        <v>3</v>
      </c>
      <c r="W57" s="13">
        <v>157</v>
      </c>
      <c r="X57" s="13">
        <v>93</v>
      </c>
      <c r="AA57" s="13">
        <v>10</v>
      </c>
      <c r="AB57" s="13">
        <v>18</v>
      </c>
      <c r="AF57" s="13">
        <v>24</v>
      </c>
      <c r="AL57" s="13">
        <v>126</v>
      </c>
      <c r="AM57" s="13">
        <v>69</v>
      </c>
      <c r="AP57" s="13">
        <v>2</v>
      </c>
      <c r="AQ57" s="13">
        <v>3</v>
      </c>
      <c r="AT57" s="13">
        <v>7</v>
      </c>
    </row>
    <row r="58" spans="1:49" ht="11.25" x14ac:dyDescent="0.2">
      <c r="A58" s="13" t="s">
        <v>22</v>
      </c>
      <c r="B58" s="13" t="s">
        <v>90</v>
      </c>
      <c r="C58" s="24" t="s">
        <v>138</v>
      </c>
      <c r="D58" s="32">
        <v>-5.0953580000000001</v>
      </c>
      <c r="E58" s="32">
        <v>38.111553000000001</v>
      </c>
      <c r="F58" s="13">
        <v>-5.8529400000000003</v>
      </c>
      <c r="G58" s="13">
        <v>-4.5852409999999999</v>
      </c>
      <c r="H58" s="13">
        <v>37.484295000000003</v>
      </c>
      <c r="I58" s="13">
        <v>39.133766000000001</v>
      </c>
      <c r="J58" s="13"/>
      <c r="K58" s="13">
        <v>1790</v>
      </c>
      <c r="L58" s="13">
        <v>322</v>
      </c>
      <c r="M58" s="13">
        <v>151</v>
      </c>
      <c r="N58" s="13">
        <v>156</v>
      </c>
      <c r="O58" s="13">
        <v>21</v>
      </c>
      <c r="P58" s="13">
        <v>62</v>
      </c>
      <c r="S58" s="13">
        <v>13</v>
      </c>
      <c r="U58" s="13">
        <v>12</v>
      </c>
      <c r="W58" s="13">
        <v>16</v>
      </c>
      <c r="X58" s="13">
        <v>48</v>
      </c>
      <c r="AA58" s="13">
        <v>15</v>
      </c>
      <c r="AB58" s="13">
        <v>24</v>
      </c>
      <c r="AF58" s="13">
        <v>1</v>
      </c>
      <c r="AH58" s="13">
        <v>19</v>
      </c>
      <c r="AL58" s="13">
        <v>25</v>
      </c>
      <c r="AM58" s="13">
        <v>88</v>
      </c>
      <c r="AP58" s="13">
        <v>21</v>
      </c>
      <c r="AQ58" s="13">
        <v>12</v>
      </c>
      <c r="AT58" s="13">
        <v>7</v>
      </c>
    </row>
    <row r="59" spans="1:49" ht="11.25" x14ac:dyDescent="0.2">
      <c r="A59" s="13" t="s">
        <v>22</v>
      </c>
      <c r="B59" s="13" t="s">
        <v>88</v>
      </c>
      <c r="C59" s="24" t="s">
        <v>139</v>
      </c>
      <c r="D59" s="32">
        <v>-7.8864770000000002</v>
      </c>
      <c r="E59" s="32">
        <v>36.905452999999994</v>
      </c>
      <c r="F59" s="13">
        <v>-9.7389360000000007</v>
      </c>
      <c r="G59" s="13">
        <v>-6.035031</v>
      </c>
      <c r="H59" s="13">
        <v>36.798949999999998</v>
      </c>
      <c r="I59" s="13">
        <v>37.856222000000002</v>
      </c>
      <c r="J59" s="13"/>
      <c r="K59" s="13">
        <v>1810</v>
      </c>
      <c r="L59" s="13">
        <v>309</v>
      </c>
      <c r="M59" s="13">
        <v>180</v>
      </c>
      <c r="N59" s="13">
        <v>371</v>
      </c>
      <c r="O59" s="13">
        <v>11</v>
      </c>
      <c r="P59" s="13">
        <v>91</v>
      </c>
      <c r="S59" s="13">
        <v>34</v>
      </c>
      <c r="U59" s="13">
        <v>12</v>
      </c>
      <c r="W59" s="13">
        <v>181</v>
      </c>
      <c r="X59" s="13">
        <v>122</v>
      </c>
      <c r="AA59" s="13">
        <v>4</v>
      </c>
      <c r="AB59" s="13">
        <v>19</v>
      </c>
      <c r="AH59" s="13">
        <v>8</v>
      </c>
      <c r="AL59" s="13">
        <v>10</v>
      </c>
      <c r="AM59" s="13">
        <v>76</v>
      </c>
      <c r="AP59" s="13">
        <v>11</v>
      </c>
      <c r="AQ59" s="13">
        <v>2</v>
      </c>
      <c r="AT59" s="13">
        <v>7</v>
      </c>
    </row>
    <row r="60" spans="1:49" ht="11.25" x14ac:dyDescent="0.2">
      <c r="A60" s="13" t="s">
        <v>22</v>
      </c>
      <c r="B60" s="13" t="s">
        <v>91</v>
      </c>
      <c r="C60" s="24" t="s">
        <v>140</v>
      </c>
      <c r="D60" s="32">
        <v>-7.1406974999999999</v>
      </c>
      <c r="E60" s="32">
        <v>38.685350499999998</v>
      </c>
      <c r="F60" s="13">
        <v>-8.4513379999999998</v>
      </c>
      <c r="G60" s="13">
        <v>-5.9119669999999998</v>
      </c>
      <c r="H60" s="13">
        <v>38.463127999999998</v>
      </c>
      <c r="I60" s="13">
        <v>39.523446</v>
      </c>
      <c r="J60" s="13"/>
      <c r="K60" s="13">
        <v>1395</v>
      </c>
      <c r="L60" s="13">
        <v>314</v>
      </c>
      <c r="M60" s="13">
        <v>183</v>
      </c>
      <c r="N60" s="13">
        <v>230</v>
      </c>
      <c r="O60" s="13">
        <v>16</v>
      </c>
      <c r="P60" s="13">
        <v>69</v>
      </c>
      <c r="Q60" s="13">
        <v>1</v>
      </c>
      <c r="S60" s="13">
        <v>12</v>
      </c>
      <c r="U60" s="13">
        <v>16</v>
      </c>
      <c r="W60" s="13">
        <v>112</v>
      </c>
      <c r="X60" s="13">
        <v>104</v>
      </c>
      <c r="AA60" s="13">
        <v>2</v>
      </c>
      <c r="AB60" s="13">
        <v>8</v>
      </c>
      <c r="AF60" s="13">
        <v>2</v>
      </c>
      <c r="AH60" s="13">
        <v>3</v>
      </c>
      <c r="AL60" s="13">
        <v>20</v>
      </c>
      <c r="AM60" s="13">
        <v>79</v>
      </c>
      <c r="AQ60" s="13">
        <v>3</v>
      </c>
      <c r="AT60" s="13">
        <v>7</v>
      </c>
      <c r="AV60" s="13" t="s">
        <v>92</v>
      </c>
    </row>
    <row r="61" spans="1:49" ht="11.25" x14ac:dyDescent="0.2">
      <c r="A61" s="13" t="s">
        <v>22</v>
      </c>
      <c r="B61" s="13" t="s">
        <v>93</v>
      </c>
      <c r="C61" s="24" t="s">
        <v>141</v>
      </c>
      <c r="D61" s="32">
        <v>-9.390489500000001</v>
      </c>
      <c r="E61" s="32">
        <v>38.396428999999998</v>
      </c>
      <c r="F61" s="13">
        <v>-10.627551</v>
      </c>
      <c r="G61" s="13">
        <v>-8.2951309999999996</v>
      </c>
      <c r="H61" s="13">
        <v>37.263582999999997</v>
      </c>
      <c r="I61" s="13">
        <v>39.618650000000002</v>
      </c>
      <c r="J61" s="13"/>
      <c r="K61" s="13">
        <v>1298</v>
      </c>
      <c r="L61" s="13">
        <v>303</v>
      </c>
      <c r="M61" s="13">
        <v>166</v>
      </c>
      <c r="N61" s="13">
        <v>197</v>
      </c>
      <c r="O61" s="13">
        <v>2</v>
      </c>
      <c r="P61" s="13">
        <v>91</v>
      </c>
      <c r="S61" s="13">
        <v>3</v>
      </c>
      <c r="U61" s="13">
        <v>1</v>
      </c>
      <c r="W61" s="13">
        <v>94</v>
      </c>
      <c r="X61" s="13">
        <v>105</v>
      </c>
      <c r="AA61" s="13">
        <v>13</v>
      </c>
      <c r="AB61" s="13">
        <v>18</v>
      </c>
      <c r="AF61" s="13">
        <v>4</v>
      </c>
      <c r="AH61" s="13">
        <v>16</v>
      </c>
      <c r="AJ61" s="13">
        <v>10</v>
      </c>
      <c r="AL61" s="13">
        <v>73</v>
      </c>
      <c r="AM61" s="13">
        <v>105</v>
      </c>
      <c r="AP61" s="13">
        <v>13</v>
      </c>
      <c r="AQ61" s="13">
        <v>15</v>
      </c>
      <c r="AT61" s="13">
        <v>7</v>
      </c>
      <c r="AV61" s="13" t="s">
        <v>173</v>
      </c>
    </row>
    <row r="62" spans="1:49" ht="11.25" x14ac:dyDescent="0.2">
      <c r="A62" s="13" t="s">
        <v>22</v>
      </c>
      <c r="B62" s="13" t="s">
        <v>99</v>
      </c>
      <c r="C62" s="24" t="s">
        <v>142</v>
      </c>
      <c r="D62" s="32">
        <v>-10.473739500000001</v>
      </c>
      <c r="E62" s="32">
        <v>36.320302499999997</v>
      </c>
      <c r="F62" s="13">
        <v>-11.720466</v>
      </c>
      <c r="G62" s="13">
        <v>-9.5755269999999992</v>
      </c>
      <c r="H62" s="13">
        <v>34.720914999999998</v>
      </c>
      <c r="I62" s="13">
        <v>37.536532999999999</v>
      </c>
      <c r="J62" s="13"/>
      <c r="K62" s="13">
        <v>1930</v>
      </c>
      <c r="L62" s="13">
        <v>295</v>
      </c>
      <c r="M62" s="13">
        <v>135</v>
      </c>
      <c r="N62" s="13">
        <v>278</v>
      </c>
      <c r="O62" s="13">
        <v>2</v>
      </c>
      <c r="P62" s="13">
        <v>104</v>
      </c>
      <c r="S62" s="13">
        <v>7</v>
      </c>
      <c r="W62" s="13">
        <v>131</v>
      </c>
      <c r="X62" s="13">
        <v>74</v>
      </c>
      <c r="AA62" s="13">
        <v>1</v>
      </c>
      <c r="AB62" s="13">
        <v>3</v>
      </c>
      <c r="AJ62" s="13">
        <v>1</v>
      </c>
      <c r="AL62" s="13">
        <v>146</v>
      </c>
      <c r="AM62" s="13">
        <v>106</v>
      </c>
      <c r="AP62" s="13">
        <v>9</v>
      </c>
      <c r="AQ62" s="13">
        <v>20</v>
      </c>
      <c r="AT62" s="13">
        <v>7</v>
      </c>
    </row>
    <row r="63" spans="1:49" ht="11.25" x14ac:dyDescent="0.2">
      <c r="A63" s="13" t="s">
        <v>22</v>
      </c>
      <c r="B63" s="13" t="s">
        <v>268</v>
      </c>
      <c r="C63" s="24" t="s">
        <v>143</v>
      </c>
      <c r="D63" s="32">
        <v>-3.0727910000000001</v>
      </c>
      <c r="E63" s="32">
        <v>35.4654545</v>
      </c>
      <c r="F63" s="13">
        <v>-3.3861089999999998</v>
      </c>
      <c r="G63" s="13">
        <v>-2.5906250000000002</v>
      </c>
      <c r="H63" s="13">
        <v>34.951422000000001</v>
      </c>
      <c r="I63" s="13">
        <v>35.963683000000003</v>
      </c>
      <c r="J63" s="13"/>
      <c r="K63" s="13">
        <v>1351</v>
      </c>
      <c r="L63" s="13">
        <v>277</v>
      </c>
      <c r="M63" s="13">
        <v>124</v>
      </c>
      <c r="N63" s="13">
        <v>115</v>
      </c>
      <c r="O63" s="13">
        <v>5</v>
      </c>
      <c r="P63" s="13">
        <v>77</v>
      </c>
      <c r="S63" s="13">
        <v>10</v>
      </c>
      <c r="U63" s="13">
        <v>1</v>
      </c>
      <c r="W63" s="13">
        <v>21</v>
      </c>
      <c r="X63" s="13">
        <v>21</v>
      </c>
      <c r="Y63" s="13">
        <v>1</v>
      </c>
      <c r="AA63" s="13">
        <v>20</v>
      </c>
      <c r="AB63" s="13">
        <v>6</v>
      </c>
      <c r="AH63" s="13">
        <v>23</v>
      </c>
      <c r="AJ63" s="13">
        <v>3</v>
      </c>
      <c r="AL63" s="13">
        <v>15</v>
      </c>
      <c r="AM63" s="13">
        <v>23</v>
      </c>
      <c r="AN63" s="13">
        <v>1</v>
      </c>
      <c r="AP63" s="13">
        <v>29</v>
      </c>
      <c r="AQ63" s="13">
        <v>8</v>
      </c>
      <c r="AT63" s="13">
        <v>7</v>
      </c>
      <c r="AV63" s="13" t="s">
        <v>27</v>
      </c>
      <c r="AW63" s="13" t="s">
        <v>28</v>
      </c>
    </row>
    <row r="64" spans="1:49" ht="11.25" x14ac:dyDescent="0.2">
      <c r="A64" s="13" t="s">
        <v>21</v>
      </c>
      <c r="B64" s="13" t="s">
        <v>265</v>
      </c>
      <c r="C64" s="24" t="s">
        <v>144</v>
      </c>
      <c r="D64" s="32">
        <v>8.6002604999999992</v>
      </c>
      <c r="E64" s="32">
        <v>1.0123949999999999</v>
      </c>
      <c r="F64" s="13">
        <v>7.9719759999999997</v>
      </c>
      <c r="G64" s="13">
        <v>9.2077159999999996</v>
      </c>
      <c r="H64" s="13">
        <v>0.47134199999999998</v>
      </c>
      <c r="I64" s="13">
        <v>1.62663</v>
      </c>
      <c r="J64" s="13"/>
      <c r="K64" s="13">
        <v>1326</v>
      </c>
      <c r="L64" s="13">
        <v>353</v>
      </c>
      <c r="M64" s="13">
        <v>183</v>
      </c>
      <c r="N64" s="13">
        <v>232</v>
      </c>
      <c r="O64" s="13">
        <v>7</v>
      </c>
      <c r="P64" s="13">
        <v>80</v>
      </c>
      <c r="W64" s="13">
        <v>7</v>
      </c>
      <c r="X64" s="13">
        <v>39</v>
      </c>
      <c r="AA64" s="13">
        <v>47</v>
      </c>
      <c r="AB64" s="13">
        <v>31</v>
      </c>
      <c r="AL64" s="13">
        <v>25</v>
      </c>
      <c r="AM64" s="13">
        <v>36</v>
      </c>
      <c r="AP64" s="13">
        <v>38</v>
      </c>
      <c r="AQ64" s="13">
        <v>17</v>
      </c>
      <c r="AT64" s="13">
        <v>10</v>
      </c>
    </row>
    <row r="65" spans="1:48" ht="11.25" x14ac:dyDescent="0.2">
      <c r="A65" s="13" t="s">
        <v>21</v>
      </c>
      <c r="B65" s="13" t="s">
        <v>266</v>
      </c>
      <c r="C65" s="24" t="s">
        <v>145</v>
      </c>
      <c r="D65" s="32">
        <v>10.497505</v>
      </c>
      <c r="E65" s="32">
        <v>0.45361899999999999</v>
      </c>
      <c r="F65" s="13">
        <v>9.9462519999999994</v>
      </c>
      <c r="G65" s="13">
        <v>11.019015</v>
      </c>
      <c r="H65" s="13">
        <v>0.148561</v>
      </c>
      <c r="I65" s="13">
        <v>0.78368499999999996</v>
      </c>
      <c r="J65" s="13"/>
      <c r="K65" s="13">
        <v>1913</v>
      </c>
      <c r="L65" s="13">
        <v>387</v>
      </c>
      <c r="M65" s="13">
        <v>180</v>
      </c>
      <c r="N65" s="13">
        <v>242</v>
      </c>
      <c r="O65" s="13">
        <v>0</v>
      </c>
      <c r="P65" s="13">
        <v>97</v>
      </c>
      <c r="X65" s="13">
        <v>102</v>
      </c>
      <c r="Y65" s="13">
        <v>4</v>
      </c>
      <c r="AA65" s="13">
        <v>2</v>
      </c>
      <c r="AM65" s="13">
        <v>65</v>
      </c>
      <c r="AT65" s="13">
        <v>7</v>
      </c>
    </row>
    <row r="66" spans="1:48" ht="11.25" x14ac:dyDescent="0.2">
      <c r="A66" s="13" t="s">
        <v>23</v>
      </c>
      <c r="B66" s="13" t="s">
        <v>34</v>
      </c>
      <c r="C66" s="24" t="s">
        <v>146</v>
      </c>
      <c r="D66" s="32">
        <v>2.331671</v>
      </c>
      <c r="E66" s="32">
        <v>32.959132499999996</v>
      </c>
      <c r="F66" s="13">
        <v>2.0694110000000001</v>
      </c>
      <c r="G66" s="13">
        <v>2.5569489999999999</v>
      </c>
      <c r="H66" s="13">
        <v>32.874456000000002</v>
      </c>
      <c r="I66" s="13">
        <v>32.971708999999997</v>
      </c>
      <c r="J66" s="13"/>
      <c r="K66" s="13">
        <v>1083</v>
      </c>
      <c r="L66" s="13">
        <v>329</v>
      </c>
      <c r="M66" s="13">
        <v>158</v>
      </c>
      <c r="N66" s="13">
        <v>191</v>
      </c>
      <c r="O66" s="13">
        <v>19</v>
      </c>
      <c r="P66" s="13">
        <v>51</v>
      </c>
      <c r="W66" s="13">
        <v>3</v>
      </c>
      <c r="X66" s="13">
        <v>41</v>
      </c>
      <c r="AA66" s="13">
        <v>1</v>
      </c>
      <c r="AB66" s="13">
        <v>5</v>
      </c>
      <c r="AN66" s="13">
        <v>8</v>
      </c>
      <c r="AQ66" s="13">
        <v>3</v>
      </c>
      <c r="AT66" s="13">
        <v>7</v>
      </c>
    </row>
    <row r="67" spans="1:48" ht="11.25" x14ac:dyDescent="0.2">
      <c r="A67" s="13" t="s">
        <v>23</v>
      </c>
      <c r="B67" s="13" t="s">
        <v>35</v>
      </c>
      <c r="C67" s="24" t="s">
        <v>147</v>
      </c>
      <c r="D67" s="32">
        <v>2.85276</v>
      </c>
      <c r="E67" s="32">
        <v>32.464010000000002</v>
      </c>
      <c r="F67" s="13">
        <v>2.565318</v>
      </c>
      <c r="G67" s="13">
        <v>3.2104149999999998</v>
      </c>
      <c r="H67" s="13">
        <v>32.218853000000003</v>
      </c>
      <c r="I67" s="13">
        <v>32.656052000000003</v>
      </c>
      <c r="J67" s="13"/>
      <c r="K67" s="13">
        <v>1039</v>
      </c>
      <c r="L67" s="13">
        <v>333</v>
      </c>
      <c r="M67" s="13">
        <v>163</v>
      </c>
      <c r="N67" s="13">
        <v>218</v>
      </c>
      <c r="O67" s="13">
        <v>14</v>
      </c>
      <c r="P67" s="13">
        <v>54</v>
      </c>
      <c r="W67" s="13">
        <v>14</v>
      </c>
      <c r="X67" s="13">
        <v>42</v>
      </c>
      <c r="AA67" s="13">
        <v>2</v>
      </c>
      <c r="AB67" s="13">
        <v>7</v>
      </c>
      <c r="AH67" s="13">
        <v>2</v>
      </c>
      <c r="AL67" s="13">
        <v>8</v>
      </c>
      <c r="AM67" s="13">
        <v>35</v>
      </c>
      <c r="AP67" s="13">
        <v>1</v>
      </c>
      <c r="AT67" s="13">
        <v>6</v>
      </c>
    </row>
    <row r="68" spans="1:48" s="16" customFormat="1" ht="11.25" x14ac:dyDescent="0.2">
      <c r="A68" s="16" t="s">
        <v>204</v>
      </c>
      <c r="B68" s="16" t="s">
        <v>151</v>
      </c>
      <c r="C68" s="25" t="s">
        <v>152</v>
      </c>
      <c r="D68" s="32">
        <v>1.1182970000000001</v>
      </c>
      <c r="E68" s="32">
        <v>34.497193499999995</v>
      </c>
      <c r="F68" s="16">
        <v>0.83668799999999999</v>
      </c>
      <c r="G68" s="16">
        <v>1.3457520000000001</v>
      </c>
      <c r="H68" s="16">
        <v>34.202565999999997</v>
      </c>
      <c r="I68" s="16">
        <v>34.767060999999998</v>
      </c>
      <c r="K68" s="16">
        <v>666</v>
      </c>
      <c r="L68" s="16">
        <v>172</v>
      </c>
      <c r="M68" s="16">
        <v>37</v>
      </c>
      <c r="N68" s="16">
        <v>251</v>
      </c>
      <c r="O68" s="16">
        <v>53</v>
      </c>
      <c r="P68" s="16">
        <v>39</v>
      </c>
      <c r="S68" s="16">
        <v>2</v>
      </c>
      <c r="W68" s="16">
        <v>17</v>
      </c>
      <c r="X68" s="16">
        <v>17</v>
      </c>
      <c r="AA68" s="16">
        <v>15</v>
      </c>
      <c r="AB68" s="16">
        <v>1</v>
      </c>
      <c r="AH68" s="16">
        <v>7</v>
      </c>
      <c r="AJ68" s="16">
        <v>1</v>
      </c>
      <c r="AL68" s="16">
        <v>15</v>
      </c>
      <c r="AM68" s="16">
        <v>6</v>
      </c>
      <c r="AN68" s="16">
        <v>1</v>
      </c>
      <c r="AP68" s="16">
        <v>15</v>
      </c>
      <c r="AQ68" s="16">
        <v>12</v>
      </c>
      <c r="AT68" s="16">
        <v>10</v>
      </c>
    </row>
    <row r="69" spans="1:48" ht="11.25" x14ac:dyDescent="0.2">
      <c r="A69" s="13" t="s">
        <v>25</v>
      </c>
      <c r="B69" s="13" t="s">
        <v>31</v>
      </c>
      <c r="C69" s="24" t="s">
        <v>148</v>
      </c>
      <c r="D69" s="32">
        <v>-12.661496499999998</v>
      </c>
      <c r="E69" s="32">
        <v>32.076472000000003</v>
      </c>
      <c r="F69" s="13">
        <v>-14.376512999999999</v>
      </c>
      <c r="G69" s="13">
        <v>-12.661497000000001</v>
      </c>
      <c r="H69" s="13">
        <v>32.076472000000003</v>
      </c>
      <c r="I69" s="13">
        <v>33.021540999999999</v>
      </c>
      <c r="J69" s="13"/>
      <c r="K69" s="13">
        <v>2677</v>
      </c>
      <c r="L69" s="13">
        <v>352</v>
      </c>
      <c r="M69" s="13">
        <v>111</v>
      </c>
      <c r="N69" s="13">
        <v>212</v>
      </c>
      <c r="O69" s="13">
        <v>0</v>
      </c>
      <c r="P69" s="13">
        <v>112</v>
      </c>
      <c r="W69" s="13">
        <v>130</v>
      </c>
      <c r="X69" s="13">
        <v>35</v>
      </c>
      <c r="AA69" s="13">
        <v>2</v>
      </c>
      <c r="AB69" s="13">
        <v>5</v>
      </c>
      <c r="AL69" s="13">
        <v>69</v>
      </c>
      <c r="AM69" s="13">
        <v>27</v>
      </c>
      <c r="AT69" s="13">
        <v>7</v>
      </c>
      <c r="AV69" s="13" t="s">
        <v>164</v>
      </c>
    </row>
    <row r="70" spans="1:48" ht="11.25" x14ac:dyDescent="0.2">
      <c r="A70" s="13" t="s">
        <v>25</v>
      </c>
      <c r="B70" s="13" t="s">
        <v>32</v>
      </c>
      <c r="C70" s="24" t="s">
        <v>149</v>
      </c>
      <c r="D70" s="32">
        <v>-12.8079015</v>
      </c>
      <c r="E70" s="32">
        <v>24.801715999999999</v>
      </c>
      <c r="F70" s="13">
        <v>-14.13715</v>
      </c>
      <c r="G70" s="13">
        <v>-11.306008</v>
      </c>
      <c r="H70" s="13">
        <v>23.897055000000002</v>
      </c>
      <c r="I70" s="13">
        <v>26.915154999999999</v>
      </c>
      <c r="J70" s="13"/>
      <c r="K70" s="13">
        <v>2333</v>
      </c>
      <c r="L70" s="13">
        <v>322</v>
      </c>
      <c r="M70" s="13">
        <v>65</v>
      </c>
      <c r="N70" s="13">
        <v>244</v>
      </c>
      <c r="O70" s="13">
        <v>0</v>
      </c>
      <c r="P70" s="13">
        <v>100</v>
      </c>
      <c r="W70" s="13">
        <v>272</v>
      </c>
      <c r="X70" s="13">
        <v>10</v>
      </c>
      <c r="AA70" s="13">
        <v>1</v>
      </c>
      <c r="AB70" s="13">
        <v>1</v>
      </c>
      <c r="AL70" s="13">
        <v>289</v>
      </c>
      <c r="AM70" s="13">
        <v>12</v>
      </c>
      <c r="AP70" s="13">
        <v>1</v>
      </c>
      <c r="AQ70" s="13">
        <v>1</v>
      </c>
      <c r="AT70" s="13">
        <v>6</v>
      </c>
    </row>
    <row r="71" spans="1:48" ht="11.25" x14ac:dyDescent="0.2">
      <c r="A71" s="13" t="s">
        <v>26</v>
      </c>
      <c r="B71" s="13" t="s">
        <v>267</v>
      </c>
      <c r="C71" s="24" t="s">
        <v>150</v>
      </c>
      <c r="D71" s="32">
        <v>-18.612904</v>
      </c>
      <c r="E71" s="32">
        <v>27.233508499999999</v>
      </c>
      <c r="F71" s="13">
        <v>-20.125924999999999</v>
      </c>
      <c r="G71" s="13">
        <v>-17.700482999999998</v>
      </c>
      <c r="H71" s="13">
        <v>25.769355999999998</v>
      </c>
      <c r="I71" s="13">
        <v>29.127922999999999</v>
      </c>
      <c r="J71" s="13"/>
      <c r="K71" s="13">
        <v>3492</v>
      </c>
      <c r="L71" s="13">
        <v>337</v>
      </c>
      <c r="M71" s="13">
        <v>51</v>
      </c>
      <c r="N71" s="13">
        <v>170</v>
      </c>
      <c r="O71" s="13">
        <v>0</v>
      </c>
      <c r="P71" s="13">
        <v>114</v>
      </c>
      <c r="Q71" s="13">
        <v>7</v>
      </c>
      <c r="W71" s="13">
        <v>65</v>
      </c>
      <c r="X71" s="13">
        <v>153</v>
      </c>
      <c r="Y71" s="13">
        <v>3</v>
      </c>
      <c r="AA71" s="13">
        <v>6</v>
      </c>
      <c r="AB71" s="13">
        <v>9</v>
      </c>
      <c r="AL71" s="13">
        <v>93</v>
      </c>
      <c r="AM71" s="13">
        <v>186</v>
      </c>
      <c r="AN71" s="13">
        <v>13</v>
      </c>
      <c r="AP71" s="13">
        <v>12</v>
      </c>
      <c r="AQ71" s="13">
        <v>33</v>
      </c>
      <c r="AT71" s="13">
        <v>6</v>
      </c>
      <c r="AV71" s="13" t="s">
        <v>63</v>
      </c>
    </row>
    <row r="72" spans="1:48" ht="11.25" x14ac:dyDescent="0.2">
      <c r="J72" s="13"/>
    </row>
    <row r="73" spans="1:48" ht="11.25" x14ac:dyDescent="0.2">
      <c r="J73" s="13"/>
    </row>
    <row r="74" spans="1:48" ht="11.25" x14ac:dyDescent="0.2">
      <c r="J74" s="13"/>
    </row>
    <row r="75" spans="1:48" ht="11.25" x14ac:dyDescent="0.2">
      <c r="J75" s="13"/>
    </row>
    <row r="76" spans="1:48" ht="11.25" x14ac:dyDescent="0.2">
      <c r="J76" s="13"/>
    </row>
    <row r="77" spans="1:48" ht="11.25" x14ac:dyDescent="0.2">
      <c r="J77" s="13"/>
    </row>
    <row r="78" spans="1:48" ht="11.25" x14ac:dyDescent="0.2">
      <c r="J78" s="13"/>
    </row>
    <row r="79" spans="1:48" ht="11.25" x14ac:dyDescent="0.2">
      <c r="J79" s="13"/>
    </row>
    <row r="80" spans="1:48" ht="11.25" x14ac:dyDescent="0.2">
      <c r="J80" s="13"/>
    </row>
    <row r="81" spans="10:10" ht="11.25" x14ac:dyDescent="0.2">
      <c r="J81" s="13"/>
    </row>
    <row r="82" spans="10:10" ht="11.25" x14ac:dyDescent="0.2">
      <c r="J82" s="13"/>
    </row>
    <row r="83" spans="10:10" ht="11.25" x14ac:dyDescent="0.2">
      <c r="J83" s="13"/>
    </row>
    <row r="84" spans="10:10" ht="11.25" x14ac:dyDescent="0.2">
      <c r="J84" s="13"/>
    </row>
    <row r="85" spans="10:10" ht="11.25" x14ac:dyDescent="0.2">
      <c r="J85" s="13"/>
    </row>
    <row r="86" spans="10:10" ht="11.25" x14ac:dyDescent="0.2">
      <c r="J86" s="13"/>
    </row>
    <row r="87" spans="10:10" ht="11.25" x14ac:dyDescent="0.2">
      <c r="J87" s="13"/>
    </row>
    <row r="88" spans="10:10" ht="11.25" x14ac:dyDescent="0.2">
      <c r="J88" s="13"/>
    </row>
    <row r="89" spans="10:10" ht="11.25" x14ac:dyDescent="0.2">
      <c r="J89" s="13"/>
    </row>
    <row r="90" spans="10:10" ht="11.25" x14ac:dyDescent="0.2">
      <c r="J90" s="13"/>
    </row>
    <row r="91" spans="10:10" ht="11.25" x14ac:dyDescent="0.2">
      <c r="J91" s="13"/>
    </row>
    <row r="92" spans="10:10" ht="11.25" x14ac:dyDescent="0.2">
      <c r="J92" s="13"/>
    </row>
    <row r="93" spans="10:10" ht="11.25" x14ac:dyDescent="0.2">
      <c r="J93" s="13"/>
    </row>
    <row r="94" spans="10:10" ht="11.25" x14ac:dyDescent="0.2">
      <c r="J94" s="13"/>
    </row>
    <row r="95" spans="10:10" ht="11.25" x14ac:dyDescent="0.2">
      <c r="J95" s="13"/>
    </row>
    <row r="96" spans="10:10" ht="11.25" x14ac:dyDescent="0.2">
      <c r="J96" s="13"/>
    </row>
    <row r="97" spans="10:10" ht="11.25" x14ac:dyDescent="0.2">
      <c r="J97" s="13"/>
    </row>
    <row r="98" spans="10:10" ht="11.25" x14ac:dyDescent="0.2">
      <c r="J98" s="13"/>
    </row>
    <row r="99" spans="10:10" ht="11.25" x14ac:dyDescent="0.2">
      <c r="J99" s="13"/>
    </row>
    <row r="100" spans="10:10" ht="11.25" x14ac:dyDescent="0.2">
      <c r="J100" s="13"/>
    </row>
    <row r="101" spans="10:10" ht="11.25" x14ac:dyDescent="0.2">
      <c r="J101" s="13"/>
    </row>
    <row r="102" spans="10:10" ht="11.25" x14ac:dyDescent="0.2">
      <c r="J102" s="13"/>
    </row>
    <row r="103" spans="10:10" ht="11.25" x14ac:dyDescent="0.2">
      <c r="J103" s="13"/>
    </row>
    <row r="104" spans="10:10" ht="11.25" x14ac:dyDescent="0.2">
      <c r="J104" s="13"/>
    </row>
    <row r="105" spans="10:10" ht="11.25" x14ac:dyDescent="0.2">
      <c r="J105" s="13"/>
    </row>
    <row r="106" spans="10:10" ht="11.25" x14ac:dyDescent="0.2">
      <c r="J106" s="13"/>
    </row>
    <row r="107" spans="10:10" ht="11.25" x14ac:dyDescent="0.2">
      <c r="J107" s="13"/>
    </row>
    <row r="108" spans="10:10" ht="11.25" x14ac:dyDescent="0.2">
      <c r="J108" s="13"/>
    </row>
    <row r="109" spans="10:10" ht="11.25" x14ac:dyDescent="0.2">
      <c r="J109" s="13"/>
    </row>
    <row r="110" spans="10:10" ht="11.25" x14ac:dyDescent="0.2">
      <c r="J110" s="13"/>
    </row>
    <row r="111" spans="10:10" ht="11.25" x14ac:dyDescent="0.2">
      <c r="J111" s="13"/>
    </row>
    <row r="112" spans="10:10" ht="11.25" x14ac:dyDescent="0.2">
      <c r="J112" s="13"/>
    </row>
    <row r="113" spans="10:10" ht="11.25" x14ac:dyDescent="0.2">
      <c r="J113" s="13"/>
    </row>
    <row r="114" spans="10:10" ht="11.25" x14ac:dyDescent="0.2">
      <c r="J114" s="13"/>
    </row>
    <row r="115" spans="10:10" ht="11.25" x14ac:dyDescent="0.2">
      <c r="J115" s="13"/>
    </row>
    <row r="116" spans="10:10" ht="11.25" x14ac:dyDescent="0.2">
      <c r="J116" s="13"/>
    </row>
    <row r="117" spans="10:10" ht="11.25" x14ac:dyDescent="0.2">
      <c r="J117" s="13"/>
    </row>
    <row r="118" spans="10:10" ht="11.25" x14ac:dyDescent="0.2">
      <c r="J118" s="13"/>
    </row>
    <row r="119" spans="10:10" ht="11.25" x14ac:dyDescent="0.2">
      <c r="J119" s="13"/>
    </row>
    <row r="120" spans="10:10" ht="11.25" x14ac:dyDescent="0.2">
      <c r="J120" s="13"/>
    </row>
    <row r="121" spans="10:10" ht="11.25" x14ac:dyDescent="0.2">
      <c r="J121" s="13"/>
    </row>
    <row r="122" spans="10:10" ht="11.25" x14ac:dyDescent="0.2">
      <c r="J122" s="13"/>
    </row>
    <row r="123" spans="10:10" ht="11.25" x14ac:dyDescent="0.2">
      <c r="J123" s="13"/>
    </row>
    <row r="124" spans="10:10" ht="11.25" x14ac:dyDescent="0.2">
      <c r="J124" s="13"/>
    </row>
    <row r="125" spans="10:10" ht="11.25" x14ac:dyDescent="0.2">
      <c r="J125" s="13"/>
    </row>
    <row r="126" spans="10:10" ht="11.25" x14ac:dyDescent="0.2">
      <c r="J126" s="13"/>
    </row>
    <row r="127" spans="10:10" ht="11.25" x14ac:dyDescent="0.2">
      <c r="J127" s="13"/>
    </row>
    <row r="128" spans="10:10" ht="11.25" x14ac:dyDescent="0.2">
      <c r="J128" s="13"/>
    </row>
    <row r="129" spans="10:10" ht="11.25" x14ac:dyDescent="0.2">
      <c r="J129" s="13"/>
    </row>
    <row r="130" spans="10:10" ht="11.25" x14ac:dyDescent="0.2">
      <c r="J130" s="13"/>
    </row>
    <row r="131" spans="10:10" ht="11.25" x14ac:dyDescent="0.2">
      <c r="J131" s="13"/>
    </row>
    <row r="132" spans="10:10" ht="11.25" x14ac:dyDescent="0.2">
      <c r="J132" s="13"/>
    </row>
    <row r="133" spans="10:10" ht="11.25" x14ac:dyDescent="0.2">
      <c r="J133" s="13"/>
    </row>
    <row r="134" spans="10:10" ht="11.25" x14ac:dyDescent="0.2">
      <c r="J134" s="13"/>
    </row>
    <row r="135" spans="10:10" ht="11.25" x14ac:dyDescent="0.2">
      <c r="J135" s="13"/>
    </row>
    <row r="136" spans="10:10" ht="11.25" x14ac:dyDescent="0.2">
      <c r="J136" s="13"/>
    </row>
    <row r="137" spans="10:10" ht="11.25" x14ac:dyDescent="0.2">
      <c r="J137" s="13"/>
    </row>
    <row r="138" spans="10:10" ht="11.25" x14ac:dyDescent="0.2">
      <c r="J138" s="13"/>
    </row>
    <row r="139" spans="10:10" ht="11.25" x14ac:dyDescent="0.2">
      <c r="J139" s="13"/>
    </row>
    <row r="140" spans="10:10" ht="11.25" x14ac:dyDescent="0.2">
      <c r="J140" s="13"/>
    </row>
    <row r="141" spans="10:10" ht="11.25" x14ac:dyDescent="0.2">
      <c r="J141" s="13"/>
    </row>
    <row r="142" spans="10:10" ht="11.25" x14ac:dyDescent="0.2">
      <c r="J142" s="13"/>
    </row>
    <row r="143" spans="10:10" ht="11.25" x14ac:dyDescent="0.2">
      <c r="J143" s="13"/>
    </row>
    <row r="144" spans="10:10" ht="11.25" x14ac:dyDescent="0.2">
      <c r="J144" s="13"/>
    </row>
    <row r="145" spans="10:10" ht="11.25" x14ac:dyDescent="0.2">
      <c r="J145" s="13"/>
    </row>
    <row r="146" spans="10:10" ht="11.25" x14ac:dyDescent="0.2">
      <c r="J146" s="13"/>
    </row>
    <row r="147" spans="10:10" ht="11.25" x14ac:dyDescent="0.2">
      <c r="J147" s="13"/>
    </row>
    <row r="148" spans="10:10" ht="11.25" x14ac:dyDescent="0.2">
      <c r="J148" s="13"/>
    </row>
    <row r="149" spans="10:10" ht="11.25" x14ac:dyDescent="0.2">
      <c r="J149" s="13"/>
    </row>
    <row r="150" spans="10:10" ht="11.25" x14ac:dyDescent="0.2">
      <c r="J150" s="13"/>
    </row>
    <row r="151" spans="10:10" ht="11.25" x14ac:dyDescent="0.2">
      <c r="J151" s="13"/>
    </row>
    <row r="152" spans="10:10" ht="11.25" x14ac:dyDescent="0.2">
      <c r="J152" s="13"/>
    </row>
    <row r="153" spans="10:10" ht="11.25" x14ac:dyDescent="0.2">
      <c r="J153" s="13"/>
    </row>
    <row r="154" spans="10:10" ht="11.25" x14ac:dyDescent="0.2">
      <c r="J154" s="13"/>
    </row>
    <row r="155" spans="10:10" ht="11.25" x14ac:dyDescent="0.2">
      <c r="J155" s="13"/>
    </row>
    <row r="156" spans="10:10" ht="11.25" x14ac:dyDescent="0.2">
      <c r="J156" s="13"/>
    </row>
    <row r="157" spans="10:10" ht="11.25" x14ac:dyDescent="0.2">
      <c r="J157" s="13"/>
    </row>
    <row r="158" spans="10:10" ht="11.25" x14ac:dyDescent="0.2">
      <c r="J158" s="13"/>
    </row>
    <row r="159" spans="10:10" ht="11.25" x14ac:dyDescent="0.2">
      <c r="J159" s="13"/>
    </row>
    <row r="160" spans="10:10" ht="11.25" x14ac:dyDescent="0.2">
      <c r="J160" s="13"/>
    </row>
    <row r="161" spans="10:10" ht="11.25" x14ac:dyDescent="0.2">
      <c r="J161" s="13"/>
    </row>
    <row r="162" spans="10:10" ht="11.25" x14ac:dyDescent="0.2">
      <c r="J162" s="13"/>
    </row>
    <row r="163" spans="10:10" ht="11.25" x14ac:dyDescent="0.2">
      <c r="J163" s="13"/>
    </row>
    <row r="164" spans="10:10" ht="11.25" x14ac:dyDescent="0.2">
      <c r="J164" s="13"/>
    </row>
    <row r="165" spans="10:10" ht="11.25" x14ac:dyDescent="0.2">
      <c r="J165" s="13"/>
    </row>
    <row r="166" spans="10:10" ht="11.25" x14ac:dyDescent="0.2">
      <c r="J166" s="13"/>
    </row>
    <row r="167" spans="10:10" ht="11.25" x14ac:dyDescent="0.2">
      <c r="J167" s="13"/>
    </row>
    <row r="168" spans="10:10" ht="11.25" x14ac:dyDescent="0.2">
      <c r="J168" s="13"/>
    </row>
    <row r="169" spans="10:10" ht="11.25" x14ac:dyDescent="0.2">
      <c r="J169" s="13"/>
    </row>
  </sheetData>
  <autoFilter ref="A3:AW71"/>
  <sortState ref="A2:B511">
    <sortCondition ref="A2:A511"/>
  </sortState>
  <pageMargins left="0.7" right="0.7" top="0.75" bottom="0.75" header="0.3" footer="0.3"/>
  <pageSetup paperSize="9" orientation="portrait" r:id="rId1"/>
  <ignoredErrors>
    <ignoredError sqref="C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27" workbookViewId="0">
      <selection activeCell="F64" sqref="F64"/>
    </sheetView>
  </sheetViews>
  <sheetFormatPr defaultRowHeight="11.25" x14ac:dyDescent="0.2"/>
  <cols>
    <col min="1" max="4" width="9.140625" style="6"/>
    <col min="5" max="5" width="11.140625" style="6" customWidth="1"/>
    <col min="6" max="7" width="11.42578125" style="6" customWidth="1"/>
    <col min="8" max="8" width="11.140625" style="6" customWidth="1"/>
    <col min="9" max="9" width="10.85546875" style="6" customWidth="1"/>
    <col min="10" max="10" width="11.140625" style="6" customWidth="1"/>
    <col min="11" max="11" width="9.140625" style="6"/>
    <col min="12" max="12" width="11.140625" style="6" customWidth="1"/>
    <col min="13" max="13" width="11.28515625" style="6" customWidth="1"/>
    <col min="14" max="16" width="11.42578125" style="6" customWidth="1"/>
    <col min="17" max="17" width="9.140625" style="6"/>
    <col min="18" max="18" width="11.85546875" style="6" customWidth="1"/>
    <col min="19" max="19" width="11.42578125" style="6" customWidth="1"/>
    <col min="20" max="20" width="10.7109375" style="6" customWidth="1"/>
    <col min="21" max="21" width="10.85546875" style="6" customWidth="1"/>
    <col min="22" max="22" width="11.42578125" style="6" customWidth="1"/>
    <col min="23" max="23" width="11.140625" style="6" customWidth="1"/>
    <col min="24" max="16384" width="9.140625" style="6"/>
  </cols>
  <sheetData>
    <row r="1" spans="1:23" x14ac:dyDescent="0.2">
      <c r="A1" s="1" t="s">
        <v>205</v>
      </c>
    </row>
    <row r="2" spans="1:23" s="2" customFormat="1" ht="67.5" x14ac:dyDescent="0.2">
      <c r="A2" s="17" t="s">
        <v>1</v>
      </c>
      <c r="B2" s="17" t="s">
        <v>29</v>
      </c>
      <c r="C2" s="17" t="s">
        <v>176</v>
      </c>
      <c r="D2" s="18" t="s">
        <v>100</v>
      </c>
      <c r="E2" s="19" t="s">
        <v>167</v>
      </c>
      <c r="F2" s="19" t="s">
        <v>168</v>
      </c>
      <c r="G2" s="19" t="s">
        <v>169</v>
      </c>
      <c r="H2" s="19" t="s">
        <v>170</v>
      </c>
      <c r="I2" s="19" t="s">
        <v>171</v>
      </c>
      <c r="J2" s="19" t="s">
        <v>172</v>
      </c>
      <c r="L2" s="19" t="s">
        <v>206</v>
      </c>
      <c r="M2" s="19" t="s">
        <v>207</v>
      </c>
      <c r="N2" s="19" t="s">
        <v>208</v>
      </c>
      <c r="O2" s="19"/>
      <c r="P2" s="19" t="s">
        <v>215</v>
      </c>
      <c r="R2" s="19" t="s">
        <v>209</v>
      </c>
      <c r="S2" s="19" t="s">
        <v>210</v>
      </c>
      <c r="T2" s="19" t="s">
        <v>211</v>
      </c>
      <c r="U2" s="19" t="s">
        <v>212</v>
      </c>
      <c r="V2" s="19" t="s">
        <v>213</v>
      </c>
      <c r="W2" s="19" t="s">
        <v>214</v>
      </c>
    </row>
    <row r="3" spans="1:23" s="4" customFormat="1" x14ac:dyDescent="0.2">
      <c r="A3" s="4" t="s">
        <v>2</v>
      </c>
      <c r="B3" s="4" t="s">
        <v>43</v>
      </c>
      <c r="C3" s="4" t="s">
        <v>177</v>
      </c>
      <c r="D3" s="5">
        <v>1.1000000000000001</v>
      </c>
      <c r="E3" s="4">
        <v>1676</v>
      </c>
      <c r="F3" s="4">
        <v>312</v>
      </c>
      <c r="G3" s="4">
        <v>177</v>
      </c>
      <c r="H3" s="4">
        <v>199</v>
      </c>
      <c r="I3" s="4">
        <v>0</v>
      </c>
      <c r="J3" s="4">
        <v>84</v>
      </c>
      <c r="L3" s="4">
        <f>E3/100</f>
        <v>16.760000000000002</v>
      </c>
      <c r="M3" s="4">
        <f>F3/10</f>
        <v>31.2</v>
      </c>
      <c r="N3" s="4">
        <f>G3/10</f>
        <v>17.7</v>
      </c>
      <c r="P3" s="4">
        <v>0.1</v>
      </c>
      <c r="R3" s="4">
        <f>LOG10(L3)</f>
        <v>1.2242740142942576</v>
      </c>
      <c r="S3" s="4">
        <f t="shared" ref="S3:T3" si="0">LOG10(M3)</f>
        <v>1.4941545940184429</v>
      </c>
      <c r="T3" s="4">
        <f t="shared" si="0"/>
        <v>1.2479732663618066</v>
      </c>
      <c r="U3" s="4">
        <f>LOG10(H3)</f>
        <v>2.2988530764097068</v>
      </c>
      <c r="V3" s="4">
        <f>LOG10(P3)</f>
        <v>-1</v>
      </c>
      <c r="W3" s="4">
        <f t="shared" ref="W3" si="1">LOG10(J3)</f>
        <v>1.9242792860618816</v>
      </c>
    </row>
    <row r="4" spans="1:23" s="4" customFormat="1" x14ac:dyDescent="0.2">
      <c r="A4" s="4" t="s">
        <v>4</v>
      </c>
      <c r="B4" s="4" t="s">
        <v>55</v>
      </c>
      <c r="C4" s="4" t="s">
        <v>179</v>
      </c>
      <c r="D4" s="5">
        <v>2.1</v>
      </c>
      <c r="E4" s="4">
        <v>1431</v>
      </c>
      <c r="F4" s="4">
        <v>367</v>
      </c>
      <c r="G4" s="4">
        <v>173</v>
      </c>
      <c r="H4" s="4">
        <v>223</v>
      </c>
      <c r="I4" s="4">
        <v>1</v>
      </c>
      <c r="J4" s="4">
        <v>90</v>
      </c>
      <c r="L4" s="4">
        <f t="shared" ref="L4:L67" si="2">E4/100</f>
        <v>14.31</v>
      </c>
      <c r="M4" s="4">
        <f t="shared" ref="M4:M67" si="3">F4/10</f>
        <v>36.700000000000003</v>
      </c>
      <c r="N4" s="4">
        <f t="shared" ref="N4:N67" si="4">G4/10</f>
        <v>17.3</v>
      </c>
      <c r="P4" s="4">
        <v>1</v>
      </c>
      <c r="R4" s="4">
        <f t="shared" ref="R4:R67" si="5">LOG10(L4)</f>
        <v>1.1556396337597763</v>
      </c>
      <c r="S4" s="4">
        <f t="shared" ref="S4:S67" si="6">LOG10(M4)</f>
        <v>1.5646660642520893</v>
      </c>
      <c r="T4" s="4">
        <f t="shared" ref="T4:T67" si="7">LOG10(N4)</f>
        <v>1.2380461031287955</v>
      </c>
      <c r="U4" s="4">
        <f t="shared" ref="U4:U67" si="8">LOG10(H4)</f>
        <v>2.3483048630481607</v>
      </c>
      <c r="V4" s="4">
        <f t="shared" ref="V4:V67" si="9">LOG10(P4)</f>
        <v>0</v>
      </c>
      <c r="W4" s="4">
        <f t="shared" ref="W4:W67" si="10">LOG10(J4)</f>
        <v>1.954242509439325</v>
      </c>
    </row>
    <row r="5" spans="1:23" x14ac:dyDescent="0.2">
      <c r="A5" s="6" t="s">
        <v>5</v>
      </c>
      <c r="B5" s="6" t="s">
        <v>203</v>
      </c>
      <c r="C5" s="6" t="s">
        <v>178</v>
      </c>
      <c r="D5" s="7">
        <v>3.1</v>
      </c>
      <c r="E5" s="6">
        <v>3604</v>
      </c>
      <c r="F5" s="6">
        <v>350</v>
      </c>
      <c r="G5" s="6">
        <v>65</v>
      </c>
      <c r="H5" s="6">
        <v>122</v>
      </c>
      <c r="I5" s="6">
        <v>0</v>
      </c>
      <c r="J5" s="6">
        <v>110</v>
      </c>
      <c r="L5" s="6">
        <f t="shared" si="2"/>
        <v>36.04</v>
      </c>
      <c r="M5" s="6">
        <f t="shared" si="3"/>
        <v>35</v>
      </c>
      <c r="N5" s="6">
        <f t="shared" si="4"/>
        <v>6.5</v>
      </c>
      <c r="P5" s="6">
        <v>0.1</v>
      </c>
      <c r="R5" s="4">
        <f t="shared" si="5"/>
        <v>1.5567847823070253</v>
      </c>
      <c r="S5" s="4">
        <f t="shared" si="6"/>
        <v>1.5440680443502757</v>
      </c>
      <c r="T5" s="4">
        <f t="shared" si="7"/>
        <v>0.81291335664285558</v>
      </c>
      <c r="U5" s="4">
        <f t="shared" si="8"/>
        <v>2.0863598306747484</v>
      </c>
      <c r="V5" s="4">
        <f t="shared" si="9"/>
        <v>-1</v>
      </c>
      <c r="W5" s="4">
        <f t="shared" si="10"/>
        <v>2.0413926851582249</v>
      </c>
    </row>
    <row r="6" spans="1:23" s="2" customFormat="1" x14ac:dyDescent="0.2">
      <c r="A6" s="2" t="s">
        <v>5</v>
      </c>
      <c r="B6" s="2" t="s">
        <v>56</v>
      </c>
      <c r="C6" s="2" t="s">
        <v>178</v>
      </c>
      <c r="D6" s="3">
        <v>3.2</v>
      </c>
      <c r="E6" s="2">
        <v>5216</v>
      </c>
      <c r="F6" s="2">
        <v>345</v>
      </c>
      <c r="G6" s="2">
        <v>19</v>
      </c>
      <c r="H6" s="2">
        <v>58</v>
      </c>
      <c r="I6" s="2">
        <v>2</v>
      </c>
      <c r="J6" s="2">
        <v>82</v>
      </c>
      <c r="L6" s="2">
        <f t="shared" si="2"/>
        <v>52.16</v>
      </c>
      <c r="M6" s="2">
        <f t="shared" si="3"/>
        <v>34.5</v>
      </c>
      <c r="N6" s="2">
        <f t="shared" si="4"/>
        <v>1.9</v>
      </c>
      <c r="P6" s="2">
        <v>2</v>
      </c>
      <c r="R6" s="4">
        <f t="shared" si="5"/>
        <v>1.7173375827238637</v>
      </c>
      <c r="S6" s="4">
        <f t="shared" si="6"/>
        <v>1.5378190950732742</v>
      </c>
      <c r="T6" s="4">
        <f t="shared" si="7"/>
        <v>0.27875360095282892</v>
      </c>
      <c r="U6" s="4">
        <f t="shared" si="8"/>
        <v>1.7634279935629373</v>
      </c>
      <c r="V6" s="4">
        <f t="shared" si="9"/>
        <v>0.3010299956639812</v>
      </c>
      <c r="W6" s="4">
        <f t="shared" si="10"/>
        <v>1.9138138523837167</v>
      </c>
    </row>
    <row r="7" spans="1:23" s="4" customFormat="1" x14ac:dyDescent="0.2">
      <c r="A7" s="4" t="s">
        <v>3</v>
      </c>
      <c r="B7" s="4" t="s">
        <v>58</v>
      </c>
      <c r="C7" s="4" t="s">
        <v>180</v>
      </c>
      <c r="D7" s="5">
        <v>4.0999999999999996</v>
      </c>
      <c r="E7" s="4">
        <v>565</v>
      </c>
      <c r="F7" s="4">
        <v>304</v>
      </c>
      <c r="G7" s="4">
        <v>162</v>
      </c>
      <c r="H7" s="4">
        <v>171</v>
      </c>
      <c r="I7" s="4">
        <v>3</v>
      </c>
      <c r="J7" s="4">
        <v>65</v>
      </c>
      <c r="L7" s="4">
        <f t="shared" si="2"/>
        <v>5.65</v>
      </c>
      <c r="M7" s="4">
        <f t="shared" si="3"/>
        <v>30.4</v>
      </c>
      <c r="N7" s="4">
        <f t="shared" si="4"/>
        <v>16.2</v>
      </c>
      <c r="P7" s="4">
        <v>3</v>
      </c>
      <c r="R7" s="4">
        <f t="shared" si="5"/>
        <v>0.75204844781943858</v>
      </c>
      <c r="S7" s="4">
        <f t="shared" si="6"/>
        <v>1.4828735836087537</v>
      </c>
      <c r="T7" s="4">
        <f t="shared" si="7"/>
        <v>1.209515014542631</v>
      </c>
      <c r="U7" s="4">
        <f t="shared" si="8"/>
        <v>2.2329961103921536</v>
      </c>
      <c r="V7" s="4">
        <f t="shared" si="9"/>
        <v>0.47712125471966244</v>
      </c>
      <c r="W7" s="4">
        <f t="shared" si="10"/>
        <v>1.8129133566428555</v>
      </c>
    </row>
    <row r="8" spans="1:23" x14ac:dyDescent="0.2">
      <c r="A8" s="6" t="s">
        <v>6</v>
      </c>
      <c r="B8" s="6" t="s">
        <v>59</v>
      </c>
      <c r="C8" s="6" t="s">
        <v>182</v>
      </c>
      <c r="D8" s="7">
        <v>5.0999999999999996</v>
      </c>
      <c r="E8" s="6">
        <v>970</v>
      </c>
      <c r="F8" s="6">
        <v>296</v>
      </c>
      <c r="G8" s="6">
        <v>148</v>
      </c>
      <c r="H8" s="6">
        <v>360</v>
      </c>
      <c r="I8" s="6">
        <v>7</v>
      </c>
      <c r="J8" s="6">
        <v>74</v>
      </c>
      <c r="L8" s="6">
        <f t="shared" si="2"/>
        <v>9.6999999999999993</v>
      </c>
      <c r="M8" s="6">
        <f t="shared" si="3"/>
        <v>29.6</v>
      </c>
      <c r="N8" s="6">
        <f t="shared" si="4"/>
        <v>14.8</v>
      </c>
      <c r="P8" s="6">
        <v>7</v>
      </c>
      <c r="R8" s="4">
        <f t="shared" si="5"/>
        <v>0.98677173426624487</v>
      </c>
      <c r="S8" s="4">
        <f t="shared" si="6"/>
        <v>1.4712917110589385</v>
      </c>
      <c r="T8" s="4">
        <f t="shared" si="7"/>
        <v>1.1702617153949575</v>
      </c>
      <c r="U8" s="4">
        <f t="shared" si="8"/>
        <v>2.5563025007672873</v>
      </c>
      <c r="V8" s="4">
        <f t="shared" si="9"/>
        <v>0.84509804001425681</v>
      </c>
      <c r="W8" s="4">
        <f t="shared" si="10"/>
        <v>1.8692317197309762</v>
      </c>
    </row>
    <row r="9" spans="1:23" x14ac:dyDescent="0.2">
      <c r="A9" s="6" t="s">
        <v>6</v>
      </c>
      <c r="B9" s="8" t="s">
        <v>60</v>
      </c>
      <c r="C9" s="6" t="s">
        <v>182</v>
      </c>
      <c r="D9" s="9">
        <v>5.2</v>
      </c>
      <c r="E9" s="6">
        <v>948</v>
      </c>
      <c r="F9" s="6">
        <v>317</v>
      </c>
      <c r="G9" s="6">
        <v>125</v>
      </c>
      <c r="H9" s="6">
        <v>281</v>
      </c>
      <c r="I9" s="6">
        <v>0</v>
      </c>
      <c r="J9" s="6">
        <v>83</v>
      </c>
      <c r="L9" s="6">
        <f t="shared" si="2"/>
        <v>9.48</v>
      </c>
      <c r="M9" s="6">
        <f t="shared" si="3"/>
        <v>31.7</v>
      </c>
      <c r="N9" s="6">
        <f t="shared" si="4"/>
        <v>12.5</v>
      </c>
      <c r="P9" s="6">
        <v>0.1</v>
      </c>
      <c r="R9" s="4">
        <f t="shared" si="5"/>
        <v>0.97680833733806627</v>
      </c>
      <c r="S9" s="4">
        <f t="shared" si="6"/>
        <v>1.5010592622177514</v>
      </c>
      <c r="T9" s="4">
        <f t="shared" si="7"/>
        <v>1.0969100130080565</v>
      </c>
      <c r="U9" s="4">
        <f t="shared" si="8"/>
        <v>2.4487063199050798</v>
      </c>
      <c r="V9" s="4">
        <f t="shared" si="9"/>
        <v>-1</v>
      </c>
      <c r="W9" s="4">
        <f t="shared" si="10"/>
        <v>1.919078092376074</v>
      </c>
    </row>
    <row r="10" spans="1:23" s="2" customFormat="1" x14ac:dyDescent="0.2">
      <c r="A10" s="2" t="s">
        <v>6</v>
      </c>
      <c r="B10" s="10" t="s">
        <v>61</v>
      </c>
      <c r="C10" s="2" t="s">
        <v>182</v>
      </c>
      <c r="D10" s="11">
        <v>5.3</v>
      </c>
      <c r="E10" s="2">
        <v>822</v>
      </c>
      <c r="F10" s="2">
        <v>313</v>
      </c>
      <c r="G10" s="2">
        <v>193</v>
      </c>
      <c r="H10" s="2">
        <v>292</v>
      </c>
      <c r="I10" s="2">
        <v>10</v>
      </c>
      <c r="J10" s="2">
        <v>67</v>
      </c>
      <c r="L10" s="2">
        <f t="shared" si="2"/>
        <v>8.2200000000000006</v>
      </c>
      <c r="M10" s="2">
        <f t="shared" si="3"/>
        <v>31.3</v>
      </c>
      <c r="N10" s="2">
        <f t="shared" si="4"/>
        <v>19.3</v>
      </c>
      <c r="P10" s="2">
        <v>10</v>
      </c>
      <c r="R10" s="4">
        <f t="shared" si="5"/>
        <v>0.91487181754005042</v>
      </c>
      <c r="S10" s="4">
        <f t="shared" si="6"/>
        <v>1.4955443375464486</v>
      </c>
      <c r="T10" s="4">
        <f t="shared" si="7"/>
        <v>1.2855573090077739</v>
      </c>
      <c r="U10" s="4">
        <f t="shared" si="8"/>
        <v>2.4653828514484184</v>
      </c>
      <c r="V10" s="4">
        <f t="shared" si="9"/>
        <v>1</v>
      </c>
      <c r="W10" s="4">
        <f t="shared" si="10"/>
        <v>1.8260748027008264</v>
      </c>
    </row>
    <row r="11" spans="1:23" x14ac:dyDescent="0.2">
      <c r="A11" s="6" t="s">
        <v>7</v>
      </c>
      <c r="B11" s="6" t="s">
        <v>85</v>
      </c>
      <c r="C11" s="6" t="s">
        <v>183</v>
      </c>
      <c r="D11" s="9">
        <v>6.1</v>
      </c>
      <c r="E11" s="6">
        <v>602</v>
      </c>
      <c r="F11" s="6">
        <v>309</v>
      </c>
      <c r="G11" s="6">
        <v>164</v>
      </c>
      <c r="H11" s="6">
        <v>235</v>
      </c>
      <c r="I11" s="6">
        <v>38</v>
      </c>
      <c r="J11" s="6">
        <v>45</v>
      </c>
      <c r="L11" s="6">
        <f t="shared" si="2"/>
        <v>6.02</v>
      </c>
      <c r="M11" s="6">
        <f t="shared" si="3"/>
        <v>30.9</v>
      </c>
      <c r="N11" s="6">
        <f t="shared" si="4"/>
        <v>16.399999999999999</v>
      </c>
      <c r="P11" s="6">
        <v>38</v>
      </c>
      <c r="R11" s="4">
        <f t="shared" si="5"/>
        <v>0.77959649125782449</v>
      </c>
      <c r="S11" s="4">
        <f t="shared" si="6"/>
        <v>1.4899584794248346</v>
      </c>
      <c r="T11" s="4">
        <f t="shared" si="7"/>
        <v>1.2148438480476977</v>
      </c>
      <c r="U11" s="4">
        <f t="shared" si="8"/>
        <v>2.3710678622717363</v>
      </c>
      <c r="V11" s="4">
        <f t="shared" si="9"/>
        <v>1.5797835966168101</v>
      </c>
      <c r="W11" s="4">
        <f t="shared" si="10"/>
        <v>1.6532125137753437</v>
      </c>
    </row>
    <row r="12" spans="1:23" x14ac:dyDescent="0.2">
      <c r="A12" s="6" t="s">
        <v>7</v>
      </c>
      <c r="B12" s="6" t="s">
        <v>47</v>
      </c>
      <c r="C12" s="6" t="s">
        <v>183</v>
      </c>
      <c r="D12" s="9">
        <v>6.2</v>
      </c>
      <c r="E12" s="6">
        <v>505</v>
      </c>
      <c r="F12" s="6">
        <v>320</v>
      </c>
      <c r="G12" s="6">
        <v>181</v>
      </c>
      <c r="H12" s="6">
        <v>237</v>
      </c>
      <c r="I12" s="6">
        <v>31</v>
      </c>
      <c r="J12" s="6">
        <v>44</v>
      </c>
      <c r="L12" s="6">
        <f t="shared" si="2"/>
        <v>5.05</v>
      </c>
      <c r="M12" s="6">
        <f t="shared" si="3"/>
        <v>32</v>
      </c>
      <c r="N12" s="6">
        <f t="shared" si="4"/>
        <v>18.100000000000001</v>
      </c>
      <c r="P12" s="6">
        <v>31</v>
      </c>
      <c r="R12" s="4">
        <f t="shared" si="5"/>
        <v>0.70329137811866138</v>
      </c>
      <c r="S12" s="4">
        <f t="shared" si="6"/>
        <v>1.505149978319906</v>
      </c>
      <c r="T12" s="4">
        <f t="shared" si="7"/>
        <v>1.2576785748691846</v>
      </c>
      <c r="U12" s="4">
        <f t="shared" si="8"/>
        <v>2.374748346010104</v>
      </c>
      <c r="V12" s="4">
        <f t="shared" si="9"/>
        <v>1.4913616938342726</v>
      </c>
      <c r="W12" s="4">
        <f t="shared" si="10"/>
        <v>1.6434526764861874</v>
      </c>
    </row>
    <row r="13" spans="1:23" x14ac:dyDescent="0.2">
      <c r="A13" s="6" t="s">
        <v>7</v>
      </c>
      <c r="B13" s="6" t="s">
        <v>46</v>
      </c>
      <c r="C13" s="6" t="s">
        <v>183</v>
      </c>
      <c r="D13" s="9">
        <v>6.3</v>
      </c>
      <c r="E13" s="6">
        <v>889</v>
      </c>
      <c r="F13" s="6">
        <v>332</v>
      </c>
      <c r="G13" s="6">
        <v>183</v>
      </c>
      <c r="H13" s="6">
        <v>207</v>
      </c>
      <c r="I13" s="6">
        <v>36</v>
      </c>
      <c r="J13" s="6">
        <v>44</v>
      </c>
      <c r="L13" s="6">
        <f t="shared" si="2"/>
        <v>8.89</v>
      </c>
      <c r="M13" s="6">
        <f t="shared" si="3"/>
        <v>33.200000000000003</v>
      </c>
      <c r="N13" s="6">
        <f t="shared" si="4"/>
        <v>18.3</v>
      </c>
      <c r="P13" s="6">
        <v>36</v>
      </c>
      <c r="R13" s="4">
        <f t="shared" si="5"/>
        <v>0.94890176097021373</v>
      </c>
      <c r="S13" s="4">
        <f t="shared" si="6"/>
        <v>1.5211380837040362</v>
      </c>
      <c r="T13" s="4">
        <f t="shared" si="7"/>
        <v>1.2624510897304295</v>
      </c>
      <c r="U13" s="4">
        <f t="shared" si="8"/>
        <v>2.3159703454569178</v>
      </c>
      <c r="V13" s="4">
        <f t="shared" si="9"/>
        <v>1.5563025007672873</v>
      </c>
      <c r="W13" s="4">
        <f t="shared" si="10"/>
        <v>1.6434526764861874</v>
      </c>
    </row>
    <row r="14" spans="1:23" x14ac:dyDescent="0.2">
      <c r="A14" s="6" t="s">
        <v>7</v>
      </c>
      <c r="B14" s="6" t="s">
        <v>159</v>
      </c>
      <c r="C14" s="6" t="s">
        <v>183</v>
      </c>
      <c r="D14" s="7">
        <v>6.4</v>
      </c>
      <c r="E14" s="6">
        <v>958</v>
      </c>
      <c r="F14" s="6">
        <v>333</v>
      </c>
      <c r="G14" s="6">
        <v>179</v>
      </c>
      <c r="H14" s="6">
        <v>225</v>
      </c>
      <c r="I14" s="6">
        <v>21</v>
      </c>
      <c r="J14" s="6">
        <v>54</v>
      </c>
      <c r="L14" s="6">
        <f t="shared" si="2"/>
        <v>9.58</v>
      </c>
      <c r="M14" s="6">
        <f t="shared" si="3"/>
        <v>33.299999999999997</v>
      </c>
      <c r="N14" s="6">
        <f t="shared" si="4"/>
        <v>17.899999999999999</v>
      </c>
      <c r="P14" s="6">
        <v>21</v>
      </c>
      <c r="R14" s="4">
        <f t="shared" si="5"/>
        <v>0.98136550907854447</v>
      </c>
      <c r="S14" s="4">
        <f t="shared" si="6"/>
        <v>1.5224442335063197</v>
      </c>
      <c r="T14" s="4">
        <f t="shared" si="7"/>
        <v>1.2528530309798931</v>
      </c>
      <c r="U14" s="4">
        <f t="shared" si="8"/>
        <v>2.3521825181113627</v>
      </c>
      <c r="V14" s="4">
        <f t="shared" si="9"/>
        <v>1.3222192947339193</v>
      </c>
      <c r="W14" s="4">
        <f t="shared" si="10"/>
        <v>1.7323937598229686</v>
      </c>
    </row>
    <row r="15" spans="1:23" x14ac:dyDescent="0.2">
      <c r="A15" s="6" t="s">
        <v>7</v>
      </c>
      <c r="B15" s="6" t="s">
        <v>84</v>
      </c>
      <c r="C15" s="6" t="s">
        <v>183</v>
      </c>
      <c r="D15" s="9">
        <v>6.5</v>
      </c>
      <c r="E15" s="6">
        <v>559</v>
      </c>
      <c r="F15" s="6">
        <v>308</v>
      </c>
      <c r="G15" s="6">
        <v>193</v>
      </c>
      <c r="H15" s="6">
        <v>228</v>
      </c>
      <c r="I15" s="6">
        <v>78</v>
      </c>
      <c r="J15" s="6">
        <v>28</v>
      </c>
      <c r="L15" s="6">
        <f t="shared" si="2"/>
        <v>5.59</v>
      </c>
      <c r="M15" s="6">
        <f t="shared" si="3"/>
        <v>30.8</v>
      </c>
      <c r="N15" s="6">
        <f t="shared" si="4"/>
        <v>19.3</v>
      </c>
      <c r="P15" s="6">
        <v>78</v>
      </c>
      <c r="R15" s="4">
        <f t="shared" si="5"/>
        <v>0.74741180788642325</v>
      </c>
      <c r="S15" s="4">
        <f t="shared" si="6"/>
        <v>1.4885507165004443</v>
      </c>
      <c r="T15" s="4">
        <f t="shared" si="7"/>
        <v>1.2855573090077739</v>
      </c>
      <c r="U15" s="4">
        <f t="shared" si="8"/>
        <v>2.357934847000454</v>
      </c>
      <c r="V15" s="4">
        <f t="shared" si="9"/>
        <v>1.8920946026904804</v>
      </c>
      <c r="W15" s="4">
        <f t="shared" si="10"/>
        <v>1.4471580313422192</v>
      </c>
    </row>
    <row r="16" spans="1:23" x14ac:dyDescent="0.2">
      <c r="A16" s="6" t="s">
        <v>7</v>
      </c>
      <c r="B16" s="6" t="s">
        <v>45</v>
      </c>
      <c r="C16" s="6" t="s">
        <v>183</v>
      </c>
      <c r="D16" s="9">
        <v>6.6</v>
      </c>
      <c r="E16" s="6">
        <v>654</v>
      </c>
      <c r="F16" s="6">
        <v>307</v>
      </c>
      <c r="G16" s="6">
        <v>169</v>
      </c>
      <c r="H16" s="6">
        <v>199</v>
      </c>
      <c r="I16" s="6">
        <v>57</v>
      </c>
      <c r="J16" s="6">
        <v>34</v>
      </c>
      <c r="L16" s="6">
        <f t="shared" si="2"/>
        <v>6.54</v>
      </c>
      <c r="M16" s="6">
        <f t="shared" si="3"/>
        <v>30.7</v>
      </c>
      <c r="N16" s="6">
        <f t="shared" si="4"/>
        <v>16.899999999999999</v>
      </c>
      <c r="P16" s="6">
        <v>57</v>
      </c>
      <c r="R16" s="4">
        <f t="shared" si="5"/>
        <v>0.81557774832426722</v>
      </c>
      <c r="S16" s="4">
        <f t="shared" si="6"/>
        <v>1.4871383754771865</v>
      </c>
      <c r="T16" s="4">
        <f t="shared" si="7"/>
        <v>1.2278867046136734</v>
      </c>
      <c r="U16" s="4">
        <f t="shared" si="8"/>
        <v>2.2988530764097068</v>
      </c>
      <c r="V16" s="4">
        <f t="shared" si="9"/>
        <v>1.7558748556724915</v>
      </c>
      <c r="W16" s="4">
        <f t="shared" si="10"/>
        <v>1.5314789170422551</v>
      </c>
    </row>
    <row r="17" spans="1:23" x14ac:dyDescent="0.2">
      <c r="A17" s="6" t="s">
        <v>7</v>
      </c>
      <c r="B17" s="6" t="s">
        <v>101</v>
      </c>
      <c r="C17" s="6" t="s">
        <v>183</v>
      </c>
      <c r="D17" s="9">
        <v>6.7</v>
      </c>
      <c r="E17" s="6">
        <v>220</v>
      </c>
      <c r="F17" s="6">
        <v>305</v>
      </c>
      <c r="G17" s="6">
        <v>173</v>
      </c>
      <c r="H17" s="6">
        <v>177</v>
      </c>
      <c r="I17" s="6">
        <v>62</v>
      </c>
      <c r="J17" s="6">
        <v>27</v>
      </c>
      <c r="L17" s="6">
        <f t="shared" si="2"/>
        <v>2.2000000000000002</v>
      </c>
      <c r="M17" s="6">
        <f t="shared" si="3"/>
        <v>30.5</v>
      </c>
      <c r="N17" s="6">
        <f t="shared" si="4"/>
        <v>17.3</v>
      </c>
      <c r="P17" s="6">
        <v>62</v>
      </c>
      <c r="R17" s="4">
        <f t="shared" si="5"/>
        <v>0.34242268082220628</v>
      </c>
      <c r="S17" s="4">
        <f t="shared" si="6"/>
        <v>1.4842998393467859</v>
      </c>
      <c r="T17" s="4">
        <f t="shared" si="7"/>
        <v>1.2380461031287955</v>
      </c>
      <c r="U17" s="4">
        <f t="shared" si="8"/>
        <v>2.2479732663618068</v>
      </c>
      <c r="V17" s="4">
        <f t="shared" si="9"/>
        <v>1.7923916894982539</v>
      </c>
      <c r="W17" s="4">
        <f t="shared" si="10"/>
        <v>1.4313637641589874</v>
      </c>
    </row>
    <row r="18" spans="1:23" x14ac:dyDescent="0.2">
      <c r="A18" s="6" t="s">
        <v>7</v>
      </c>
      <c r="B18" s="6" t="s">
        <v>86</v>
      </c>
      <c r="C18" s="6" t="s">
        <v>183</v>
      </c>
      <c r="D18" s="9">
        <v>6.8</v>
      </c>
      <c r="E18" s="6">
        <v>310</v>
      </c>
      <c r="F18" s="6">
        <v>272</v>
      </c>
      <c r="G18" s="6">
        <v>148</v>
      </c>
      <c r="H18" s="6">
        <v>162</v>
      </c>
      <c r="I18" s="6">
        <v>84</v>
      </c>
      <c r="J18" s="6">
        <v>21</v>
      </c>
      <c r="L18" s="6">
        <f t="shared" si="2"/>
        <v>3.1</v>
      </c>
      <c r="M18" s="6">
        <f t="shared" si="3"/>
        <v>27.2</v>
      </c>
      <c r="N18" s="6">
        <f t="shared" si="4"/>
        <v>14.8</v>
      </c>
      <c r="P18" s="6">
        <v>84</v>
      </c>
      <c r="R18" s="4">
        <f t="shared" si="5"/>
        <v>0.49136169383427269</v>
      </c>
      <c r="S18" s="4">
        <f t="shared" si="6"/>
        <v>1.4345689040341987</v>
      </c>
      <c r="T18" s="4">
        <f t="shared" si="7"/>
        <v>1.1702617153949575</v>
      </c>
      <c r="U18" s="4">
        <f t="shared" si="8"/>
        <v>2.2095150145426308</v>
      </c>
      <c r="V18" s="4">
        <f t="shared" si="9"/>
        <v>1.9242792860618816</v>
      </c>
      <c r="W18" s="4">
        <f t="shared" si="10"/>
        <v>1.3222192947339193</v>
      </c>
    </row>
    <row r="19" spans="1:23" x14ac:dyDescent="0.2">
      <c r="A19" s="6" t="s">
        <v>7</v>
      </c>
      <c r="B19" s="6" t="s">
        <v>52</v>
      </c>
      <c r="C19" s="6" t="s">
        <v>183</v>
      </c>
      <c r="D19" s="9">
        <v>6.9</v>
      </c>
      <c r="E19" s="6">
        <v>232</v>
      </c>
      <c r="F19" s="6">
        <v>304</v>
      </c>
      <c r="G19" s="6">
        <v>173</v>
      </c>
      <c r="H19" s="6">
        <v>117</v>
      </c>
      <c r="I19" s="6">
        <v>47</v>
      </c>
      <c r="J19" s="6">
        <v>30</v>
      </c>
      <c r="L19" s="6">
        <f t="shared" si="2"/>
        <v>2.3199999999999998</v>
      </c>
      <c r="M19" s="6">
        <f t="shared" si="3"/>
        <v>30.4</v>
      </c>
      <c r="N19" s="6">
        <f t="shared" si="4"/>
        <v>17.3</v>
      </c>
      <c r="P19" s="6">
        <v>47</v>
      </c>
      <c r="R19" s="4">
        <f t="shared" si="5"/>
        <v>0.36548798489089962</v>
      </c>
      <c r="S19" s="4">
        <f t="shared" si="6"/>
        <v>1.4828735836087537</v>
      </c>
      <c r="T19" s="4">
        <f t="shared" si="7"/>
        <v>1.2380461031287955</v>
      </c>
      <c r="U19" s="4">
        <f t="shared" si="8"/>
        <v>2.0681858617461617</v>
      </c>
      <c r="V19" s="4">
        <f t="shared" si="9"/>
        <v>1.6720978579357175</v>
      </c>
      <c r="W19" s="4">
        <f t="shared" si="10"/>
        <v>1.4771212547196624</v>
      </c>
    </row>
    <row r="20" spans="1:23" x14ac:dyDescent="0.2">
      <c r="A20" s="6" t="s">
        <v>7</v>
      </c>
      <c r="B20" s="6" t="s">
        <v>49</v>
      </c>
      <c r="C20" s="6" t="s">
        <v>183</v>
      </c>
      <c r="D20" s="7" t="s">
        <v>102</v>
      </c>
      <c r="E20" s="6">
        <v>2005</v>
      </c>
      <c r="F20" s="6">
        <v>292</v>
      </c>
      <c r="G20" s="6">
        <v>65</v>
      </c>
      <c r="H20" s="6">
        <v>247</v>
      </c>
      <c r="I20" s="6">
        <v>0</v>
      </c>
      <c r="J20" s="6">
        <v>96</v>
      </c>
      <c r="L20" s="6">
        <f t="shared" si="2"/>
        <v>20.05</v>
      </c>
      <c r="M20" s="6">
        <f t="shared" si="3"/>
        <v>29.2</v>
      </c>
      <c r="N20" s="6">
        <f t="shared" si="4"/>
        <v>6.5</v>
      </c>
      <c r="P20" s="6">
        <v>0.1</v>
      </c>
      <c r="R20" s="4">
        <f t="shared" si="5"/>
        <v>1.3021143769562011</v>
      </c>
      <c r="S20" s="4">
        <f t="shared" si="6"/>
        <v>1.4653828514484182</v>
      </c>
      <c r="T20" s="4">
        <f t="shared" si="7"/>
        <v>0.81291335664285558</v>
      </c>
      <c r="U20" s="4">
        <f t="shared" si="8"/>
        <v>2.3926969532596658</v>
      </c>
      <c r="V20" s="4">
        <f t="shared" si="9"/>
        <v>-1</v>
      </c>
      <c r="W20" s="4">
        <f t="shared" si="10"/>
        <v>1.9822712330395684</v>
      </c>
    </row>
    <row r="21" spans="1:23" x14ac:dyDescent="0.2">
      <c r="A21" s="6" t="s">
        <v>7</v>
      </c>
      <c r="B21" s="6" t="s">
        <v>50</v>
      </c>
      <c r="C21" s="6" t="s">
        <v>183</v>
      </c>
      <c r="D21" s="7">
        <v>6.11</v>
      </c>
      <c r="E21" s="6">
        <v>1257</v>
      </c>
      <c r="F21" s="6">
        <v>322</v>
      </c>
      <c r="G21" s="6">
        <v>122</v>
      </c>
      <c r="H21" s="6">
        <v>169</v>
      </c>
      <c r="I21" s="6">
        <v>0</v>
      </c>
      <c r="J21" s="6">
        <v>83</v>
      </c>
      <c r="L21" s="6">
        <f t="shared" si="2"/>
        <v>12.57</v>
      </c>
      <c r="M21" s="6">
        <f t="shared" si="3"/>
        <v>32.200000000000003</v>
      </c>
      <c r="N21" s="6">
        <f t="shared" si="4"/>
        <v>12.2</v>
      </c>
      <c r="P21" s="6">
        <v>0.1</v>
      </c>
      <c r="R21" s="4">
        <f t="shared" si="5"/>
        <v>1.0993352776859577</v>
      </c>
      <c r="S21" s="4">
        <f t="shared" si="6"/>
        <v>1.507855871695831</v>
      </c>
      <c r="T21" s="4">
        <f t="shared" si="7"/>
        <v>1.0863598306747482</v>
      </c>
      <c r="U21" s="4">
        <f t="shared" si="8"/>
        <v>2.2278867046136734</v>
      </c>
      <c r="V21" s="4">
        <f t="shared" si="9"/>
        <v>-1</v>
      </c>
      <c r="W21" s="4">
        <f t="shared" si="10"/>
        <v>1.919078092376074</v>
      </c>
    </row>
    <row r="22" spans="1:23" x14ac:dyDescent="0.2">
      <c r="A22" s="6" t="s">
        <v>7</v>
      </c>
      <c r="B22" s="6" t="s">
        <v>158</v>
      </c>
      <c r="C22" s="6" t="s">
        <v>183</v>
      </c>
      <c r="D22" s="7" t="s">
        <v>103</v>
      </c>
      <c r="E22" s="6">
        <v>707</v>
      </c>
      <c r="F22" s="6">
        <v>315</v>
      </c>
      <c r="G22" s="6">
        <v>154</v>
      </c>
      <c r="H22" s="6">
        <v>188</v>
      </c>
      <c r="I22" s="6">
        <v>1</v>
      </c>
      <c r="J22" s="6">
        <v>76</v>
      </c>
      <c r="L22" s="6">
        <f t="shared" si="2"/>
        <v>7.07</v>
      </c>
      <c r="M22" s="6">
        <f t="shared" si="3"/>
        <v>31.5</v>
      </c>
      <c r="N22" s="6">
        <f t="shared" si="4"/>
        <v>15.4</v>
      </c>
      <c r="P22" s="6">
        <v>1</v>
      </c>
      <c r="R22" s="4">
        <f t="shared" si="5"/>
        <v>0.84941941379689945</v>
      </c>
      <c r="S22" s="4">
        <f t="shared" si="6"/>
        <v>1.4983105537896004</v>
      </c>
      <c r="T22" s="4">
        <f t="shared" si="7"/>
        <v>1.1875207208364631</v>
      </c>
      <c r="U22" s="4">
        <f t="shared" si="8"/>
        <v>2.27415784926368</v>
      </c>
      <c r="V22" s="4">
        <f t="shared" si="9"/>
        <v>0</v>
      </c>
      <c r="W22" s="4">
        <f t="shared" si="10"/>
        <v>1.8808135922807914</v>
      </c>
    </row>
    <row r="23" spans="1:23" x14ac:dyDescent="0.2">
      <c r="A23" s="6" t="s">
        <v>7</v>
      </c>
      <c r="B23" s="6" t="s">
        <v>161</v>
      </c>
      <c r="C23" s="6" t="s">
        <v>183</v>
      </c>
      <c r="D23" s="7" t="s">
        <v>104</v>
      </c>
      <c r="E23" s="6">
        <v>327</v>
      </c>
      <c r="F23" s="6">
        <v>310</v>
      </c>
      <c r="G23" s="6">
        <v>161</v>
      </c>
      <c r="H23" s="6">
        <v>205</v>
      </c>
      <c r="I23" s="6">
        <v>6</v>
      </c>
      <c r="J23" s="6">
        <v>64</v>
      </c>
      <c r="L23" s="6">
        <f t="shared" si="2"/>
        <v>3.27</v>
      </c>
      <c r="M23" s="6">
        <f t="shared" si="3"/>
        <v>31</v>
      </c>
      <c r="N23" s="6">
        <f t="shared" si="4"/>
        <v>16.100000000000001</v>
      </c>
      <c r="P23" s="6">
        <v>6</v>
      </c>
      <c r="R23" s="4">
        <f t="shared" si="5"/>
        <v>0.51454775266028607</v>
      </c>
      <c r="S23" s="4">
        <f t="shared" si="6"/>
        <v>1.4913616938342726</v>
      </c>
      <c r="T23" s="4">
        <f t="shared" si="7"/>
        <v>1.2068258760318498</v>
      </c>
      <c r="U23" s="4">
        <f t="shared" si="8"/>
        <v>2.3117538610557542</v>
      </c>
      <c r="V23" s="4">
        <f t="shared" si="9"/>
        <v>0.77815125038364363</v>
      </c>
      <c r="W23" s="4">
        <f t="shared" si="10"/>
        <v>1.8061799739838871</v>
      </c>
    </row>
    <row r="24" spans="1:23" x14ac:dyDescent="0.2">
      <c r="A24" s="6" t="s">
        <v>7</v>
      </c>
      <c r="B24" s="6" t="s">
        <v>51</v>
      </c>
      <c r="C24" s="6" t="s">
        <v>183</v>
      </c>
      <c r="D24" s="7" t="s">
        <v>105</v>
      </c>
      <c r="E24" s="6">
        <v>1365</v>
      </c>
      <c r="F24" s="6">
        <v>309</v>
      </c>
      <c r="G24" s="6">
        <v>160</v>
      </c>
      <c r="H24" s="6">
        <v>255</v>
      </c>
      <c r="I24" s="6">
        <v>2</v>
      </c>
      <c r="J24" s="6">
        <v>70</v>
      </c>
      <c r="L24" s="6">
        <f t="shared" si="2"/>
        <v>13.65</v>
      </c>
      <c r="M24" s="6">
        <f t="shared" si="3"/>
        <v>30.9</v>
      </c>
      <c r="N24" s="6">
        <f t="shared" si="4"/>
        <v>16</v>
      </c>
      <c r="P24" s="6">
        <v>2</v>
      </c>
      <c r="R24" s="4">
        <f t="shared" si="5"/>
        <v>1.1351326513767748</v>
      </c>
      <c r="S24" s="4">
        <f t="shared" si="6"/>
        <v>1.4899584794248346</v>
      </c>
      <c r="T24" s="4">
        <f t="shared" si="7"/>
        <v>1.2041199826559248</v>
      </c>
      <c r="U24" s="4">
        <f t="shared" si="8"/>
        <v>2.406540180433955</v>
      </c>
      <c r="V24" s="4">
        <f t="shared" si="9"/>
        <v>0.3010299956639812</v>
      </c>
      <c r="W24" s="4">
        <f t="shared" si="10"/>
        <v>1.8450980400142569</v>
      </c>
    </row>
    <row r="25" spans="1:23" s="2" customFormat="1" x14ac:dyDescent="0.2">
      <c r="A25" s="2" t="s">
        <v>7</v>
      </c>
      <c r="B25" s="2" t="s">
        <v>53</v>
      </c>
      <c r="C25" s="2" t="s">
        <v>183</v>
      </c>
      <c r="D25" s="3" t="s">
        <v>106</v>
      </c>
      <c r="E25" s="2">
        <v>599</v>
      </c>
      <c r="F25" s="2">
        <v>296</v>
      </c>
      <c r="G25" s="2">
        <v>156</v>
      </c>
      <c r="H25" s="2">
        <v>217</v>
      </c>
      <c r="I25" s="2">
        <v>12</v>
      </c>
      <c r="J25" s="2">
        <v>53</v>
      </c>
      <c r="L25" s="2">
        <f t="shared" si="2"/>
        <v>5.99</v>
      </c>
      <c r="M25" s="2">
        <f t="shared" si="3"/>
        <v>29.6</v>
      </c>
      <c r="N25" s="2">
        <f t="shared" si="4"/>
        <v>15.6</v>
      </c>
      <c r="P25" s="2">
        <v>12</v>
      </c>
      <c r="R25" s="4">
        <f t="shared" si="5"/>
        <v>0.77742682238931138</v>
      </c>
      <c r="S25" s="4">
        <f t="shared" si="6"/>
        <v>1.4712917110589385</v>
      </c>
      <c r="T25" s="4">
        <f t="shared" si="7"/>
        <v>1.1931245983544616</v>
      </c>
      <c r="U25" s="4">
        <f t="shared" si="8"/>
        <v>2.3364597338485296</v>
      </c>
      <c r="V25" s="4">
        <f t="shared" si="9"/>
        <v>1.0791812460476249</v>
      </c>
      <c r="W25" s="4">
        <f t="shared" si="10"/>
        <v>1.7242758696007889</v>
      </c>
    </row>
    <row r="26" spans="1:23" s="4" customFormat="1" x14ac:dyDescent="0.2">
      <c r="A26" s="4" t="s">
        <v>8</v>
      </c>
      <c r="B26" s="4" t="s">
        <v>66</v>
      </c>
      <c r="C26" s="4" t="s">
        <v>184</v>
      </c>
      <c r="D26" s="5" t="s">
        <v>107</v>
      </c>
      <c r="E26" s="4">
        <v>1450</v>
      </c>
      <c r="F26" s="4">
        <v>309</v>
      </c>
      <c r="G26" s="4">
        <v>92</v>
      </c>
      <c r="H26" s="4">
        <v>171</v>
      </c>
      <c r="I26" s="4">
        <v>13</v>
      </c>
      <c r="J26" s="4">
        <v>97</v>
      </c>
      <c r="L26" s="4">
        <f t="shared" si="2"/>
        <v>14.5</v>
      </c>
      <c r="M26" s="4">
        <f t="shared" si="3"/>
        <v>30.9</v>
      </c>
      <c r="N26" s="4">
        <f t="shared" si="4"/>
        <v>9.1999999999999993</v>
      </c>
      <c r="P26" s="4">
        <v>13</v>
      </c>
      <c r="R26" s="4">
        <f t="shared" si="5"/>
        <v>1.1613680022349748</v>
      </c>
      <c r="S26" s="4">
        <f t="shared" si="6"/>
        <v>1.4899584794248346</v>
      </c>
      <c r="T26" s="4">
        <f t="shared" si="7"/>
        <v>0.96378782734555524</v>
      </c>
      <c r="U26" s="4">
        <f t="shared" si="8"/>
        <v>2.2329961103921536</v>
      </c>
      <c r="V26" s="4">
        <f t="shared" si="9"/>
        <v>1.1139433523068367</v>
      </c>
      <c r="W26" s="4">
        <f t="shared" si="10"/>
        <v>1.9867717342662448</v>
      </c>
    </row>
    <row r="27" spans="1:23" x14ac:dyDescent="0.2">
      <c r="A27" s="6" t="s">
        <v>9</v>
      </c>
      <c r="B27" s="8" t="s">
        <v>162</v>
      </c>
      <c r="C27" s="6" t="s">
        <v>185</v>
      </c>
      <c r="D27" s="9" t="s">
        <v>108</v>
      </c>
      <c r="E27" s="6">
        <v>1409</v>
      </c>
      <c r="F27" s="6">
        <v>294</v>
      </c>
      <c r="G27" s="6">
        <v>122</v>
      </c>
      <c r="H27" s="6">
        <v>141</v>
      </c>
      <c r="I27" s="6">
        <v>7</v>
      </c>
      <c r="J27" s="6">
        <v>65</v>
      </c>
      <c r="L27" s="6">
        <f t="shared" si="2"/>
        <v>14.09</v>
      </c>
      <c r="M27" s="6">
        <f t="shared" si="3"/>
        <v>29.4</v>
      </c>
      <c r="N27" s="6">
        <f t="shared" si="4"/>
        <v>12.2</v>
      </c>
      <c r="P27" s="6">
        <v>7</v>
      </c>
      <c r="R27" s="4">
        <f t="shared" si="5"/>
        <v>1.1489109931093564</v>
      </c>
      <c r="S27" s="4">
        <f t="shared" si="6"/>
        <v>1.4683473304121573</v>
      </c>
      <c r="T27" s="4">
        <f t="shared" si="7"/>
        <v>1.0863598306747482</v>
      </c>
      <c r="U27" s="4">
        <f t="shared" si="8"/>
        <v>2.1492191126553797</v>
      </c>
      <c r="V27" s="4">
        <f t="shared" si="9"/>
        <v>0.84509804001425681</v>
      </c>
      <c r="W27" s="4">
        <f t="shared" si="10"/>
        <v>1.8129133566428555</v>
      </c>
    </row>
    <row r="28" spans="1:23" s="2" customFormat="1" x14ac:dyDescent="0.2">
      <c r="A28" s="2" t="s">
        <v>9</v>
      </c>
      <c r="B28" s="10" t="s">
        <v>67</v>
      </c>
      <c r="C28" s="2" t="s">
        <v>185</v>
      </c>
      <c r="D28" s="11" t="s">
        <v>109</v>
      </c>
      <c r="E28" s="2">
        <v>1250</v>
      </c>
      <c r="F28" s="2">
        <v>303</v>
      </c>
      <c r="G28" s="2">
        <v>132</v>
      </c>
      <c r="H28" s="2">
        <v>274</v>
      </c>
      <c r="I28" s="2">
        <v>6</v>
      </c>
      <c r="J28" s="2">
        <v>85</v>
      </c>
      <c r="L28" s="2">
        <f t="shared" si="2"/>
        <v>12.5</v>
      </c>
      <c r="M28" s="2">
        <f t="shared" si="3"/>
        <v>30.3</v>
      </c>
      <c r="N28" s="2">
        <f t="shared" si="4"/>
        <v>13.2</v>
      </c>
      <c r="P28" s="2">
        <v>6</v>
      </c>
      <c r="R28" s="4">
        <f t="shared" si="5"/>
        <v>1.0969100130080565</v>
      </c>
      <c r="S28" s="4">
        <f t="shared" si="6"/>
        <v>1.481442628502305</v>
      </c>
      <c r="T28" s="4">
        <f t="shared" si="7"/>
        <v>1.1205739312058498</v>
      </c>
      <c r="U28" s="4">
        <f t="shared" si="8"/>
        <v>2.4377505628203879</v>
      </c>
      <c r="V28" s="4">
        <f t="shared" si="9"/>
        <v>0.77815125038364363</v>
      </c>
      <c r="W28" s="4">
        <f t="shared" si="10"/>
        <v>1.9294189257142926</v>
      </c>
    </row>
    <row r="29" spans="1:23" x14ac:dyDescent="0.2">
      <c r="A29" s="6" t="s">
        <v>10</v>
      </c>
      <c r="B29" s="6" t="s">
        <v>36</v>
      </c>
      <c r="C29" s="6" t="s">
        <v>186</v>
      </c>
      <c r="D29" s="7" t="s">
        <v>110</v>
      </c>
      <c r="E29" s="6">
        <v>830</v>
      </c>
      <c r="F29" s="6">
        <v>324</v>
      </c>
      <c r="G29" s="6">
        <v>129</v>
      </c>
      <c r="H29" s="6">
        <v>143</v>
      </c>
      <c r="I29" s="6">
        <v>6</v>
      </c>
      <c r="J29" s="6">
        <v>90</v>
      </c>
      <c r="L29" s="6">
        <f t="shared" si="2"/>
        <v>8.3000000000000007</v>
      </c>
      <c r="M29" s="6">
        <f t="shared" si="3"/>
        <v>32.4</v>
      </c>
      <c r="N29" s="6">
        <f t="shared" si="4"/>
        <v>12.9</v>
      </c>
      <c r="P29" s="6">
        <v>6</v>
      </c>
      <c r="R29" s="4">
        <f t="shared" si="5"/>
        <v>0.91907809237607396</v>
      </c>
      <c r="S29" s="4">
        <f t="shared" si="6"/>
        <v>1.510545010206612</v>
      </c>
      <c r="T29" s="4">
        <f t="shared" si="7"/>
        <v>1.110589710299249</v>
      </c>
      <c r="U29" s="4">
        <f t="shared" si="8"/>
        <v>2.1553360374650619</v>
      </c>
      <c r="V29" s="4">
        <f t="shared" si="9"/>
        <v>0.77815125038364363</v>
      </c>
      <c r="W29" s="4">
        <f t="shared" si="10"/>
        <v>1.954242509439325</v>
      </c>
    </row>
    <row r="30" spans="1:23" x14ac:dyDescent="0.2">
      <c r="A30" s="6" t="s">
        <v>10</v>
      </c>
      <c r="B30" s="6" t="s">
        <v>38</v>
      </c>
      <c r="C30" s="6" t="s">
        <v>186</v>
      </c>
      <c r="D30" s="7" t="s">
        <v>111</v>
      </c>
      <c r="E30" s="6">
        <v>799</v>
      </c>
      <c r="F30" s="6">
        <v>263</v>
      </c>
      <c r="G30" s="6">
        <v>91</v>
      </c>
      <c r="H30" s="6">
        <v>173</v>
      </c>
      <c r="I30" s="6">
        <v>26</v>
      </c>
      <c r="J30" s="6">
        <v>51</v>
      </c>
      <c r="L30" s="6">
        <f t="shared" si="2"/>
        <v>7.99</v>
      </c>
      <c r="M30" s="6">
        <f t="shared" si="3"/>
        <v>26.3</v>
      </c>
      <c r="N30" s="6">
        <f t="shared" si="4"/>
        <v>9.1</v>
      </c>
      <c r="P30" s="6">
        <v>26</v>
      </c>
      <c r="R30" s="4">
        <f t="shared" si="5"/>
        <v>0.90254677931399141</v>
      </c>
      <c r="S30" s="4">
        <f t="shared" si="6"/>
        <v>1.4199557484897578</v>
      </c>
      <c r="T30" s="4">
        <f t="shared" si="7"/>
        <v>0.95904139232109353</v>
      </c>
      <c r="U30" s="4">
        <f t="shared" si="8"/>
        <v>2.2380461031287955</v>
      </c>
      <c r="V30" s="4">
        <f t="shared" si="9"/>
        <v>1.414973347970818</v>
      </c>
      <c r="W30" s="4">
        <f t="shared" si="10"/>
        <v>1.7075701760979363</v>
      </c>
    </row>
    <row r="31" spans="1:23" x14ac:dyDescent="0.2">
      <c r="A31" s="6" t="s">
        <v>10</v>
      </c>
      <c r="B31" s="6" t="s">
        <v>30</v>
      </c>
      <c r="C31" s="6" t="s">
        <v>186</v>
      </c>
      <c r="D31" s="7" t="s">
        <v>112</v>
      </c>
      <c r="E31" s="6">
        <v>1280</v>
      </c>
      <c r="F31" s="6">
        <v>367</v>
      </c>
      <c r="G31" s="6">
        <v>204</v>
      </c>
      <c r="H31" s="6">
        <v>95</v>
      </c>
      <c r="I31" s="6">
        <v>6</v>
      </c>
      <c r="J31" s="6">
        <v>71</v>
      </c>
      <c r="L31" s="6">
        <f t="shared" si="2"/>
        <v>12.8</v>
      </c>
      <c r="M31" s="6">
        <f t="shared" si="3"/>
        <v>36.700000000000003</v>
      </c>
      <c r="N31" s="6">
        <f t="shared" si="4"/>
        <v>20.399999999999999</v>
      </c>
      <c r="P31" s="6">
        <v>6</v>
      </c>
      <c r="R31" s="4">
        <f t="shared" si="5"/>
        <v>1.1072099696478683</v>
      </c>
      <c r="S31" s="4">
        <f t="shared" si="6"/>
        <v>1.5646660642520893</v>
      </c>
      <c r="T31" s="4">
        <f t="shared" si="7"/>
        <v>1.3096301674258988</v>
      </c>
      <c r="U31" s="4">
        <f t="shared" si="8"/>
        <v>1.9777236052888478</v>
      </c>
      <c r="V31" s="4">
        <f t="shared" si="9"/>
        <v>0.77815125038364363</v>
      </c>
      <c r="W31" s="4">
        <f t="shared" si="10"/>
        <v>1.8512583487190752</v>
      </c>
    </row>
    <row r="32" spans="1:23" x14ac:dyDescent="0.2">
      <c r="A32" s="6" t="s">
        <v>10</v>
      </c>
      <c r="B32" s="6" t="s">
        <v>42</v>
      </c>
      <c r="C32" s="6" t="s">
        <v>186</v>
      </c>
      <c r="D32" s="7" t="s">
        <v>113</v>
      </c>
      <c r="E32" s="6">
        <v>1512</v>
      </c>
      <c r="F32" s="6">
        <v>311</v>
      </c>
      <c r="G32" s="6">
        <v>156</v>
      </c>
      <c r="H32" s="6">
        <v>172</v>
      </c>
      <c r="I32" s="6">
        <v>14</v>
      </c>
      <c r="J32" s="6">
        <v>74</v>
      </c>
      <c r="L32" s="6">
        <f t="shared" si="2"/>
        <v>15.12</v>
      </c>
      <c r="M32" s="6">
        <f t="shared" si="3"/>
        <v>31.1</v>
      </c>
      <c r="N32" s="6">
        <f t="shared" si="4"/>
        <v>15.6</v>
      </c>
      <c r="P32" s="6">
        <v>14</v>
      </c>
      <c r="R32" s="4">
        <f t="shared" si="5"/>
        <v>1.1795517911651876</v>
      </c>
      <c r="S32" s="4">
        <f t="shared" si="6"/>
        <v>1.4927603890268375</v>
      </c>
      <c r="T32" s="4">
        <f t="shared" si="7"/>
        <v>1.1931245983544616</v>
      </c>
      <c r="U32" s="4">
        <f t="shared" si="8"/>
        <v>2.2355284469075487</v>
      </c>
      <c r="V32" s="4">
        <f t="shared" si="9"/>
        <v>1.146128035678238</v>
      </c>
      <c r="W32" s="4">
        <f t="shared" si="10"/>
        <v>1.8692317197309762</v>
      </c>
    </row>
    <row r="33" spans="1:23" s="20" customFormat="1" x14ac:dyDescent="0.2">
      <c r="A33" s="20" t="s">
        <v>10</v>
      </c>
      <c r="B33" s="20" t="s">
        <v>37</v>
      </c>
      <c r="C33" s="20" t="s">
        <v>186</v>
      </c>
      <c r="D33" s="21" t="s">
        <v>114</v>
      </c>
      <c r="E33" s="20">
        <v>811</v>
      </c>
      <c r="F33" s="20">
        <v>121</v>
      </c>
      <c r="G33" s="20">
        <v>-16</v>
      </c>
      <c r="H33" s="20">
        <v>294</v>
      </c>
      <c r="I33" s="20">
        <v>70</v>
      </c>
      <c r="J33" s="20">
        <v>52</v>
      </c>
      <c r="L33" s="20">
        <f t="shared" si="2"/>
        <v>8.11</v>
      </c>
      <c r="M33" s="20">
        <f t="shared" si="3"/>
        <v>12.1</v>
      </c>
      <c r="N33" s="20">
        <f t="shared" si="4"/>
        <v>-1.6</v>
      </c>
      <c r="P33" s="20">
        <v>70</v>
      </c>
      <c r="R33" s="22">
        <f t="shared" si="5"/>
        <v>0.90902085421115597</v>
      </c>
      <c r="S33" s="22">
        <f t="shared" si="6"/>
        <v>1.0827853703164501</v>
      </c>
      <c r="T33" s="22" t="e">
        <f t="shared" si="7"/>
        <v>#NUM!</v>
      </c>
      <c r="U33" s="22">
        <f t="shared" si="8"/>
        <v>2.4683473304121573</v>
      </c>
      <c r="V33" s="22">
        <f t="shared" si="9"/>
        <v>1.8450980400142569</v>
      </c>
      <c r="W33" s="22">
        <f t="shared" si="10"/>
        <v>1.7160033436347992</v>
      </c>
    </row>
    <row r="34" spans="1:23" s="2" customFormat="1" x14ac:dyDescent="0.2">
      <c r="A34" s="2" t="s">
        <v>10</v>
      </c>
      <c r="B34" s="2" t="s">
        <v>40</v>
      </c>
      <c r="C34" s="2" t="s">
        <v>186</v>
      </c>
      <c r="D34" s="3" t="s">
        <v>115</v>
      </c>
      <c r="E34" s="2">
        <v>1216</v>
      </c>
      <c r="F34" s="2">
        <v>279</v>
      </c>
      <c r="G34" s="2">
        <v>111</v>
      </c>
      <c r="H34" s="2">
        <v>158</v>
      </c>
      <c r="I34" s="2">
        <v>10</v>
      </c>
      <c r="J34" s="2">
        <v>75</v>
      </c>
      <c r="L34" s="2">
        <f t="shared" si="2"/>
        <v>12.16</v>
      </c>
      <c r="M34" s="2">
        <f t="shared" si="3"/>
        <v>27.9</v>
      </c>
      <c r="N34" s="2">
        <f t="shared" si="4"/>
        <v>11.1</v>
      </c>
      <c r="P34" s="2">
        <v>10</v>
      </c>
      <c r="R34" s="4">
        <f t="shared" si="5"/>
        <v>1.0849335749367162</v>
      </c>
      <c r="S34" s="4">
        <f t="shared" si="6"/>
        <v>1.4456042032735976</v>
      </c>
      <c r="T34" s="4">
        <f t="shared" si="7"/>
        <v>1.0453229787866574</v>
      </c>
      <c r="U34" s="4">
        <f t="shared" si="8"/>
        <v>2.1986570869544226</v>
      </c>
      <c r="V34" s="4">
        <f t="shared" si="9"/>
        <v>1</v>
      </c>
      <c r="W34" s="4">
        <f t="shared" si="10"/>
        <v>1.8750612633917001</v>
      </c>
    </row>
    <row r="35" spans="1:23" s="4" customFormat="1" x14ac:dyDescent="0.2">
      <c r="A35" s="4" t="s">
        <v>11</v>
      </c>
      <c r="B35" s="4" t="s">
        <v>44</v>
      </c>
      <c r="C35" s="4" t="s">
        <v>187</v>
      </c>
      <c r="D35" s="5" t="s">
        <v>116</v>
      </c>
      <c r="E35" s="4">
        <v>2539</v>
      </c>
      <c r="F35" s="4">
        <v>370</v>
      </c>
      <c r="G35" s="4">
        <v>136</v>
      </c>
      <c r="H35" s="4">
        <v>190</v>
      </c>
      <c r="I35" s="4">
        <v>1</v>
      </c>
      <c r="J35" s="4">
        <v>117</v>
      </c>
      <c r="L35" s="4">
        <f t="shared" si="2"/>
        <v>25.39</v>
      </c>
      <c r="M35" s="4">
        <f t="shared" si="3"/>
        <v>37</v>
      </c>
      <c r="N35" s="4">
        <f t="shared" si="4"/>
        <v>13.6</v>
      </c>
      <c r="P35" s="4">
        <v>1</v>
      </c>
      <c r="R35" s="4">
        <f t="shared" si="5"/>
        <v>1.4046627008737222</v>
      </c>
      <c r="S35" s="4">
        <f t="shared" si="6"/>
        <v>1.568201724066995</v>
      </c>
      <c r="T35" s="4">
        <f t="shared" si="7"/>
        <v>1.1335389083702174</v>
      </c>
      <c r="U35" s="4">
        <f t="shared" si="8"/>
        <v>2.2787536009528289</v>
      </c>
      <c r="V35" s="4">
        <f t="shared" si="9"/>
        <v>0</v>
      </c>
      <c r="W35" s="4">
        <f t="shared" si="10"/>
        <v>2.0681858617461617</v>
      </c>
    </row>
    <row r="36" spans="1:23" x14ac:dyDescent="0.2">
      <c r="A36" s="6" t="s">
        <v>12</v>
      </c>
      <c r="B36" s="6" t="s">
        <v>62</v>
      </c>
      <c r="C36" s="6" t="s">
        <v>188</v>
      </c>
      <c r="D36" s="7" t="s">
        <v>117</v>
      </c>
      <c r="E36" s="6">
        <v>3631</v>
      </c>
      <c r="F36" s="6">
        <v>344</v>
      </c>
      <c r="G36" s="6">
        <v>56</v>
      </c>
      <c r="H36" s="6">
        <v>137</v>
      </c>
      <c r="I36" s="6">
        <v>0</v>
      </c>
      <c r="J36" s="6">
        <v>109</v>
      </c>
      <c r="L36" s="6">
        <f t="shared" si="2"/>
        <v>36.31</v>
      </c>
      <c r="M36" s="6">
        <f t="shared" si="3"/>
        <v>34.4</v>
      </c>
      <c r="N36" s="6">
        <f t="shared" si="4"/>
        <v>5.6</v>
      </c>
      <c r="P36" s="6">
        <v>0.1</v>
      </c>
      <c r="R36" s="4">
        <f t="shared" si="5"/>
        <v>1.5600262489128924</v>
      </c>
      <c r="S36" s="4">
        <f t="shared" si="6"/>
        <v>1.5365584425715302</v>
      </c>
      <c r="T36" s="4">
        <f t="shared" si="7"/>
        <v>0.74818802700620035</v>
      </c>
      <c r="U36" s="4">
        <f t="shared" si="8"/>
        <v>2.1367205671564067</v>
      </c>
      <c r="V36" s="4">
        <f t="shared" si="9"/>
        <v>-1</v>
      </c>
      <c r="W36" s="4">
        <f t="shared" si="10"/>
        <v>2.0374264979406238</v>
      </c>
    </row>
    <row r="37" spans="1:23" s="2" customFormat="1" x14ac:dyDescent="0.2">
      <c r="A37" s="2" t="s">
        <v>12</v>
      </c>
      <c r="B37" s="2" t="s">
        <v>68</v>
      </c>
      <c r="C37" s="2" t="s">
        <v>188</v>
      </c>
      <c r="D37" s="3" t="s">
        <v>118</v>
      </c>
      <c r="E37" s="2">
        <v>3862</v>
      </c>
      <c r="F37" s="2">
        <v>312</v>
      </c>
      <c r="G37" s="2">
        <v>31</v>
      </c>
      <c r="H37" s="2">
        <v>86</v>
      </c>
      <c r="I37" s="2">
        <v>0</v>
      </c>
      <c r="J37" s="2">
        <v>104</v>
      </c>
      <c r="L37" s="2">
        <f t="shared" si="2"/>
        <v>38.619999999999997</v>
      </c>
      <c r="M37" s="2">
        <f t="shared" si="3"/>
        <v>31.2</v>
      </c>
      <c r="N37" s="2">
        <f t="shared" si="4"/>
        <v>3.1</v>
      </c>
      <c r="P37" s="2">
        <v>0.1</v>
      </c>
      <c r="R37" s="4">
        <f t="shared" si="5"/>
        <v>1.5868122694433759</v>
      </c>
      <c r="S37" s="4">
        <f t="shared" si="6"/>
        <v>1.4941545940184429</v>
      </c>
      <c r="T37" s="4">
        <f t="shared" si="7"/>
        <v>0.49136169383427269</v>
      </c>
      <c r="U37" s="4">
        <f t="shared" si="8"/>
        <v>1.9344984512435677</v>
      </c>
      <c r="V37" s="4">
        <f t="shared" si="9"/>
        <v>-1</v>
      </c>
      <c r="W37" s="4">
        <f t="shared" si="10"/>
        <v>2.0170333392987803</v>
      </c>
    </row>
    <row r="38" spans="1:23" x14ac:dyDescent="0.2">
      <c r="A38" s="6" t="s">
        <v>13</v>
      </c>
      <c r="B38" s="6" t="s">
        <v>71</v>
      </c>
      <c r="C38" s="6" t="s">
        <v>189</v>
      </c>
      <c r="D38" s="7" t="s">
        <v>119</v>
      </c>
      <c r="E38" s="6">
        <v>291</v>
      </c>
      <c r="F38" s="6">
        <v>270</v>
      </c>
      <c r="G38" s="6">
        <v>136</v>
      </c>
      <c r="H38" s="6">
        <v>180</v>
      </c>
      <c r="I38" s="6">
        <v>8</v>
      </c>
      <c r="J38" s="6">
        <v>54</v>
      </c>
      <c r="L38" s="6">
        <f t="shared" si="2"/>
        <v>2.91</v>
      </c>
      <c r="M38" s="6">
        <f t="shared" si="3"/>
        <v>27</v>
      </c>
      <c r="N38" s="6">
        <f t="shared" si="4"/>
        <v>13.6</v>
      </c>
      <c r="P38" s="6">
        <v>8</v>
      </c>
      <c r="R38" s="4">
        <f t="shared" si="5"/>
        <v>0.46389298898590731</v>
      </c>
      <c r="S38" s="4">
        <f t="shared" si="6"/>
        <v>1.4313637641589874</v>
      </c>
      <c r="T38" s="4">
        <f t="shared" si="7"/>
        <v>1.1335389083702174</v>
      </c>
      <c r="U38" s="4">
        <f t="shared" si="8"/>
        <v>2.255272505103306</v>
      </c>
      <c r="V38" s="4">
        <f t="shared" si="9"/>
        <v>0.90308998699194354</v>
      </c>
      <c r="W38" s="4">
        <f t="shared" si="10"/>
        <v>1.7323937598229686</v>
      </c>
    </row>
    <row r="39" spans="1:23" s="2" customFormat="1" x14ac:dyDescent="0.2">
      <c r="A39" s="2" t="s">
        <v>13</v>
      </c>
      <c r="B39" s="2" t="s">
        <v>70</v>
      </c>
      <c r="C39" s="2" t="s">
        <v>189</v>
      </c>
      <c r="D39" s="3" t="s">
        <v>120</v>
      </c>
      <c r="E39" s="2">
        <v>255</v>
      </c>
      <c r="F39" s="2">
        <v>273</v>
      </c>
      <c r="G39" s="2">
        <v>136</v>
      </c>
      <c r="H39" s="2">
        <v>145</v>
      </c>
      <c r="I39" s="2">
        <v>11</v>
      </c>
      <c r="J39" s="2">
        <v>50</v>
      </c>
      <c r="L39" s="2">
        <f t="shared" si="2"/>
        <v>2.5499999999999998</v>
      </c>
      <c r="M39" s="2">
        <f t="shared" si="3"/>
        <v>27.3</v>
      </c>
      <c r="N39" s="2">
        <f t="shared" si="4"/>
        <v>13.6</v>
      </c>
      <c r="P39" s="2">
        <v>11</v>
      </c>
      <c r="R39" s="4">
        <f t="shared" si="5"/>
        <v>0.40654018043395512</v>
      </c>
      <c r="S39" s="4">
        <f t="shared" si="6"/>
        <v>1.436162647040756</v>
      </c>
      <c r="T39" s="4">
        <f t="shared" si="7"/>
        <v>1.1335389083702174</v>
      </c>
      <c r="U39" s="4">
        <f t="shared" si="8"/>
        <v>2.1613680022349748</v>
      </c>
      <c r="V39" s="4">
        <f t="shared" si="9"/>
        <v>1.0413926851582251</v>
      </c>
      <c r="W39" s="4">
        <f t="shared" si="10"/>
        <v>1.6989700043360187</v>
      </c>
    </row>
    <row r="40" spans="1:23" s="4" customFormat="1" x14ac:dyDescent="0.2">
      <c r="A40" s="4" t="s">
        <v>16</v>
      </c>
      <c r="B40" s="4" t="s">
        <v>72</v>
      </c>
      <c r="C40" s="4" t="s">
        <v>190</v>
      </c>
      <c r="D40" s="5" t="s">
        <v>121</v>
      </c>
      <c r="E40" s="4">
        <v>3071</v>
      </c>
      <c r="F40" s="4">
        <v>402</v>
      </c>
      <c r="G40" s="4">
        <v>138</v>
      </c>
      <c r="H40" s="4">
        <v>102</v>
      </c>
      <c r="I40" s="4">
        <v>0</v>
      </c>
      <c r="J40" s="4">
        <v>140</v>
      </c>
      <c r="L40" s="4">
        <f t="shared" si="2"/>
        <v>30.71</v>
      </c>
      <c r="M40" s="4">
        <f t="shared" si="3"/>
        <v>40.200000000000003</v>
      </c>
      <c r="N40" s="4">
        <f t="shared" si="4"/>
        <v>13.8</v>
      </c>
      <c r="P40" s="4">
        <v>0.1</v>
      </c>
      <c r="R40" s="4">
        <f t="shared" si="5"/>
        <v>1.4872798164430689</v>
      </c>
      <c r="S40" s="4">
        <f t="shared" si="6"/>
        <v>1.6042260530844701</v>
      </c>
      <c r="T40" s="4">
        <f t="shared" si="7"/>
        <v>1.1398790864012365</v>
      </c>
      <c r="U40" s="4">
        <f t="shared" si="8"/>
        <v>2.0086001717619175</v>
      </c>
      <c r="V40" s="4">
        <f t="shared" si="9"/>
        <v>-1</v>
      </c>
      <c r="W40" s="4">
        <f t="shared" si="10"/>
        <v>2.1461280356782382</v>
      </c>
    </row>
    <row r="41" spans="1:23" x14ac:dyDescent="0.2">
      <c r="A41" s="6" t="s">
        <v>17</v>
      </c>
      <c r="B41" s="6" t="s">
        <v>73</v>
      </c>
      <c r="C41" s="6" t="s">
        <v>192</v>
      </c>
      <c r="D41" s="7" t="s">
        <v>122</v>
      </c>
      <c r="E41" s="6">
        <v>1217</v>
      </c>
      <c r="F41" s="6">
        <v>350</v>
      </c>
      <c r="G41" s="6">
        <v>149</v>
      </c>
      <c r="H41" s="6">
        <v>400</v>
      </c>
      <c r="I41" s="6">
        <v>9</v>
      </c>
      <c r="J41" s="6">
        <v>79</v>
      </c>
      <c r="L41" s="6">
        <f t="shared" si="2"/>
        <v>12.17</v>
      </c>
      <c r="M41" s="6">
        <f t="shared" si="3"/>
        <v>35</v>
      </c>
      <c r="N41" s="6">
        <f t="shared" si="4"/>
        <v>14.9</v>
      </c>
      <c r="P41" s="6">
        <v>9</v>
      </c>
      <c r="R41" s="4">
        <f t="shared" si="5"/>
        <v>1.085290578230065</v>
      </c>
      <c r="S41" s="4">
        <f t="shared" si="6"/>
        <v>1.5440680443502757</v>
      </c>
      <c r="T41" s="4">
        <f t="shared" si="7"/>
        <v>1.173186268412274</v>
      </c>
      <c r="U41" s="4">
        <f t="shared" si="8"/>
        <v>2.6020599913279625</v>
      </c>
      <c r="V41" s="4">
        <f t="shared" si="9"/>
        <v>0.95424250943932487</v>
      </c>
      <c r="W41" s="4">
        <f t="shared" si="10"/>
        <v>1.8976270912904414</v>
      </c>
    </row>
    <row r="42" spans="1:23" x14ac:dyDescent="0.2">
      <c r="A42" s="6" t="s">
        <v>18</v>
      </c>
      <c r="B42" s="6" t="s">
        <v>74</v>
      </c>
      <c r="C42" s="6" t="s">
        <v>191</v>
      </c>
      <c r="D42" s="7" t="s">
        <v>123</v>
      </c>
      <c r="E42" s="6">
        <v>2774</v>
      </c>
      <c r="F42" s="6">
        <v>319</v>
      </c>
      <c r="G42" s="6">
        <v>117</v>
      </c>
      <c r="H42" s="6">
        <v>54</v>
      </c>
      <c r="I42" s="6">
        <v>2</v>
      </c>
      <c r="J42" s="6">
        <v>69</v>
      </c>
      <c r="L42" s="6">
        <f t="shared" si="2"/>
        <v>27.74</v>
      </c>
      <c r="M42" s="6">
        <f t="shared" si="3"/>
        <v>31.9</v>
      </c>
      <c r="N42" s="6">
        <f t="shared" si="4"/>
        <v>11.7</v>
      </c>
      <c r="P42" s="6">
        <v>2</v>
      </c>
      <c r="R42" s="4">
        <f t="shared" si="5"/>
        <v>1.443106456737266</v>
      </c>
      <c r="S42" s="4">
        <f t="shared" si="6"/>
        <v>1.503790683057181</v>
      </c>
      <c r="T42" s="4">
        <f t="shared" si="7"/>
        <v>1.0681858617461617</v>
      </c>
      <c r="U42" s="4">
        <f t="shared" si="8"/>
        <v>1.7323937598229686</v>
      </c>
      <c r="V42" s="4">
        <f t="shared" si="9"/>
        <v>0.3010299956639812</v>
      </c>
      <c r="W42" s="4">
        <f t="shared" si="10"/>
        <v>1.8388490907372552</v>
      </c>
    </row>
    <row r="43" spans="1:23" s="2" customFormat="1" x14ac:dyDescent="0.2">
      <c r="A43" s="2" t="s">
        <v>18</v>
      </c>
      <c r="B43" s="2" t="s">
        <v>76</v>
      </c>
      <c r="C43" s="2" t="s">
        <v>191</v>
      </c>
      <c r="D43" s="3" t="s">
        <v>124</v>
      </c>
      <c r="E43" s="2">
        <v>1362</v>
      </c>
      <c r="F43" s="2">
        <v>384</v>
      </c>
      <c r="G43" s="2">
        <v>203</v>
      </c>
      <c r="H43" s="2">
        <v>119</v>
      </c>
      <c r="I43" s="2">
        <v>4</v>
      </c>
      <c r="J43" s="2">
        <v>91</v>
      </c>
      <c r="L43" s="2">
        <f t="shared" si="2"/>
        <v>13.62</v>
      </c>
      <c r="M43" s="2">
        <f t="shared" si="3"/>
        <v>38.4</v>
      </c>
      <c r="N43" s="2">
        <f t="shared" si="4"/>
        <v>20.3</v>
      </c>
      <c r="P43" s="2">
        <v>4</v>
      </c>
      <c r="R43" s="4">
        <f t="shared" si="5"/>
        <v>1.1341771075767664</v>
      </c>
      <c r="S43" s="4">
        <f t="shared" si="6"/>
        <v>1.5843312243675307</v>
      </c>
      <c r="T43" s="4">
        <f t="shared" si="7"/>
        <v>1.307496037913213</v>
      </c>
      <c r="U43" s="4">
        <f t="shared" si="8"/>
        <v>2.0755469613925306</v>
      </c>
      <c r="V43" s="4">
        <f t="shared" si="9"/>
        <v>0.6020599913279624</v>
      </c>
      <c r="W43" s="4">
        <f t="shared" si="10"/>
        <v>1.9590413923210936</v>
      </c>
    </row>
    <row r="44" spans="1:23" x14ac:dyDescent="0.2">
      <c r="A44" s="6" t="s">
        <v>24</v>
      </c>
      <c r="B44" s="8" t="s">
        <v>77</v>
      </c>
      <c r="C44" s="8" t="s">
        <v>193</v>
      </c>
      <c r="D44" s="9" t="s">
        <v>125</v>
      </c>
      <c r="E44" s="6">
        <v>3389</v>
      </c>
      <c r="F44" s="6">
        <v>234</v>
      </c>
      <c r="G44" s="6">
        <v>4</v>
      </c>
      <c r="H44" s="6">
        <v>148</v>
      </c>
      <c r="I44" s="6">
        <v>9</v>
      </c>
      <c r="J44" s="6">
        <v>74</v>
      </c>
      <c r="L44" s="6">
        <f t="shared" si="2"/>
        <v>33.89</v>
      </c>
      <c r="M44" s="6">
        <f t="shared" si="3"/>
        <v>23.4</v>
      </c>
      <c r="N44" s="6">
        <f t="shared" si="4"/>
        <v>0.4</v>
      </c>
      <c r="P44" s="6">
        <v>9</v>
      </c>
      <c r="R44" s="4">
        <f t="shared" si="5"/>
        <v>1.5300715688373783</v>
      </c>
      <c r="S44" s="4">
        <f t="shared" si="6"/>
        <v>1.3692158574101427</v>
      </c>
      <c r="T44" s="4">
        <f t="shared" si="7"/>
        <v>-0.3979400086720376</v>
      </c>
      <c r="U44" s="4">
        <f t="shared" si="8"/>
        <v>2.1702617153949575</v>
      </c>
      <c r="V44" s="4">
        <f t="shared" si="9"/>
        <v>0.95424250943932487</v>
      </c>
      <c r="W44" s="4">
        <f t="shared" si="10"/>
        <v>1.8692317197309762</v>
      </c>
    </row>
    <row r="45" spans="1:23" s="2" customFormat="1" x14ac:dyDescent="0.2">
      <c r="A45" s="2" t="s">
        <v>24</v>
      </c>
      <c r="B45" s="10" t="s">
        <v>80</v>
      </c>
      <c r="C45" s="10" t="s">
        <v>193</v>
      </c>
      <c r="D45" s="11" t="s">
        <v>126</v>
      </c>
      <c r="E45" s="2">
        <v>2611</v>
      </c>
      <c r="F45" s="2">
        <v>273</v>
      </c>
      <c r="G45" s="2">
        <v>77</v>
      </c>
      <c r="H45" s="2">
        <v>123</v>
      </c>
      <c r="I45" s="2">
        <v>14</v>
      </c>
      <c r="J45" s="2">
        <v>62</v>
      </c>
      <c r="L45" s="2">
        <f t="shared" si="2"/>
        <v>26.11</v>
      </c>
      <c r="M45" s="2">
        <f t="shared" si="3"/>
        <v>27.3</v>
      </c>
      <c r="N45" s="2">
        <f t="shared" si="4"/>
        <v>7.7</v>
      </c>
      <c r="P45" s="2">
        <v>14</v>
      </c>
      <c r="R45" s="4">
        <f t="shared" si="5"/>
        <v>1.4168068718229445</v>
      </c>
      <c r="S45" s="4">
        <f t="shared" si="6"/>
        <v>1.436162647040756</v>
      </c>
      <c r="T45" s="4">
        <f t="shared" si="7"/>
        <v>0.88649072517248184</v>
      </c>
      <c r="U45" s="4">
        <f t="shared" si="8"/>
        <v>2.0899051114393981</v>
      </c>
      <c r="V45" s="4">
        <f t="shared" si="9"/>
        <v>1.146128035678238</v>
      </c>
      <c r="W45" s="4">
        <f t="shared" si="10"/>
        <v>1.7923916894982539</v>
      </c>
    </row>
    <row r="46" spans="1:23" s="4" customFormat="1" x14ac:dyDescent="0.2">
      <c r="A46" s="4" t="s">
        <v>19</v>
      </c>
      <c r="B46" s="14" t="s">
        <v>163</v>
      </c>
      <c r="C46" s="14" t="s">
        <v>194</v>
      </c>
      <c r="D46" s="15" t="s">
        <v>127</v>
      </c>
      <c r="E46" s="4">
        <v>1473</v>
      </c>
      <c r="F46" s="4">
        <v>387</v>
      </c>
      <c r="G46" s="4">
        <v>192</v>
      </c>
      <c r="H46" s="4">
        <v>169</v>
      </c>
      <c r="I46" s="4">
        <v>0</v>
      </c>
      <c r="J46" s="4">
        <v>103</v>
      </c>
      <c r="L46" s="4">
        <f t="shared" si="2"/>
        <v>14.73</v>
      </c>
      <c r="M46" s="4">
        <f t="shared" si="3"/>
        <v>38.700000000000003</v>
      </c>
      <c r="N46" s="4">
        <f t="shared" si="4"/>
        <v>19.2</v>
      </c>
      <c r="P46" s="4">
        <v>0.1</v>
      </c>
      <c r="R46" s="4">
        <f t="shared" si="5"/>
        <v>1.1682027468426308</v>
      </c>
      <c r="S46" s="4">
        <f t="shared" si="6"/>
        <v>1.5877109650189114</v>
      </c>
      <c r="T46" s="4">
        <f t="shared" si="7"/>
        <v>1.2833012287035497</v>
      </c>
      <c r="U46" s="4">
        <f t="shared" si="8"/>
        <v>2.2278867046136734</v>
      </c>
      <c r="V46" s="4">
        <f t="shared" si="9"/>
        <v>-1</v>
      </c>
      <c r="W46" s="4">
        <f t="shared" si="10"/>
        <v>2.012837224705172</v>
      </c>
    </row>
    <row r="47" spans="1:23" x14ac:dyDescent="0.2">
      <c r="A47" s="6" t="s">
        <v>14</v>
      </c>
      <c r="B47" s="8" t="s">
        <v>82</v>
      </c>
      <c r="C47" s="6" t="s">
        <v>195</v>
      </c>
      <c r="D47" s="9" t="s">
        <v>128</v>
      </c>
      <c r="E47" s="6">
        <v>3977</v>
      </c>
      <c r="F47" s="6">
        <v>386</v>
      </c>
      <c r="G47" s="6">
        <v>93</v>
      </c>
      <c r="H47" s="6">
        <v>70</v>
      </c>
      <c r="I47" s="6">
        <v>0</v>
      </c>
      <c r="J47" s="6">
        <v>184</v>
      </c>
      <c r="L47" s="6">
        <f t="shared" si="2"/>
        <v>39.770000000000003</v>
      </c>
      <c r="M47" s="6">
        <f t="shared" si="3"/>
        <v>38.6</v>
      </c>
      <c r="N47" s="6">
        <f t="shared" si="4"/>
        <v>9.3000000000000007</v>
      </c>
      <c r="P47" s="6">
        <v>0.1</v>
      </c>
      <c r="R47" s="4">
        <f t="shared" si="5"/>
        <v>1.5995555909859804</v>
      </c>
      <c r="S47" s="4">
        <f t="shared" si="6"/>
        <v>1.5865873046717549</v>
      </c>
      <c r="T47" s="4">
        <f t="shared" si="7"/>
        <v>0.96848294855393513</v>
      </c>
      <c r="U47" s="4">
        <f t="shared" si="8"/>
        <v>1.8450980400142569</v>
      </c>
      <c r="V47" s="4">
        <f t="shared" si="9"/>
        <v>-1</v>
      </c>
      <c r="W47" s="4">
        <f t="shared" si="10"/>
        <v>2.2648178230095364</v>
      </c>
    </row>
    <row r="48" spans="1:23" x14ac:dyDescent="0.2">
      <c r="A48" s="6" t="s">
        <v>14</v>
      </c>
      <c r="B48" s="8" t="s">
        <v>83</v>
      </c>
      <c r="C48" s="6" t="s">
        <v>195</v>
      </c>
      <c r="D48" s="9" t="s">
        <v>129</v>
      </c>
      <c r="E48" s="6">
        <v>2252</v>
      </c>
      <c r="F48" s="6">
        <v>402</v>
      </c>
      <c r="G48" s="6">
        <v>140</v>
      </c>
      <c r="H48" s="6">
        <v>147</v>
      </c>
      <c r="I48" s="6">
        <v>0</v>
      </c>
      <c r="J48" s="6">
        <v>124</v>
      </c>
      <c r="L48" s="6">
        <f t="shared" si="2"/>
        <v>22.52</v>
      </c>
      <c r="M48" s="6">
        <f t="shared" si="3"/>
        <v>40.200000000000003</v>
      </c>
      <c r="N48" s="6">
        <f t="shared" si="4"/>
        <v>14</v>
      </c>
      <c r="P48" s="6">
        <v>0.1</v>
      </c>
      <c r="R48" s="4">
        <f t="shared" si="5"/>
        <v>1.3525683861793085</v>
      </c>
      <c r="S48" s="4">
        <f t="shared" si="6"/>
        <v>1.6042260530844701</v>
      </c>
      <c r="T48" s="4">
        <f t="shared" si="7"/>
        <v>1.146128035678238</v>
      </c>
      <c r="U48" s="4">
        <f t="shared" si="8"/>
        <v>2.167317334748176</v>
      </c>
      <c r="V48" s="4">
        <f t="shared" si="9"/>
        <v>-1</v>
      </c>
      <c r="W48" s="4">
        <f t="shared" si="10"/>
        <v>2.0934216851622351</v>
      </c>
    </row>
    <row r="49" spans="1:23" s="2" customFormat="1" x14ac:dyDescent="0.2">
      <c r="A49" s="2" t="s">
        <v>15</v>
      </c>
      <c r="B49" s="10" t="s">
        <v>81</v>
      </c>
      <c r="C49" s="2" t="s">
        <v>195</v>
      </c>
      <c r="D49" s="11" t="s">
        <v>130</v>
      </c>
      <c r="E49" s="2">
        <v>2645</v>
      </c>
      <c r="F49" s="2">
        <v>382</v>
      </c>
      <c r="G49" s="2">
        <v>63</v>
      </c>
      <c r="H49" s="2">
        <v>192</v>
      </c>
      <c r="I49" s="2">
        <v>0</v>
      </c>
      <c r="J49" s="2">
        <v>137</v>
      </c>
      <c r="L49" s="2">
        <f t="shared" si="2"/>
        <v>26.45</v>
      </c>
      <c r="M49" s="2">
        <f t="shared" si="3"/>
        <v>38.200000000000003</v>
      </c>
      <c r="N49" s="2">
        <f t="shared" si="4"/>
        <v>6.3</v>
      </c>
      <c r="P49" s="2">
        <v>0.1</v>
      </c>
      <c r="R49" s="4">
        <f t="shared" si="5"/>
        <v>1.4224256763712047</v>
      </c>
      <c r="S49" s="4">
        <f t="shared" si="6"/>
        <v>1.5820633629117087</v>
      </c>
      <c r="T49" s="4">
        <f t="shared" si="7"/>
        <v>0.79934054945358168</v>
      </c>
      <c r="U49" s="4">
        <f t="shared" si="8"/>
        <v>2.2833012287035497</v>
      </c>
      <c r="V49" s="4">
        <f t="shared" si="9"/>
        <v>-1</v>
      </c>
      <c r="W49" s="4">
        <f t="shared" si="10"/>
        <v>2.1367205671564067</v>
      </c>
    </row>
    <row r="50" spans="1:23" s="4" customFormat="1" x14ac:dyDescent="0.2">
      <c r="A50" s="14" t="s">
        <v>20</v>
      </c>
      <c r="B50" s="14" t="s">
        <v>20</v>
      </c>
      <c r="C50" s="14" t="s">
        <v>196</v>
      </c>
      <c r="D50" s="15" t="s">
        <v>131</v>
      </c>
      <c r="E50" s="14">
        <v>2878</v>
      </c>
      <c r="F50" s="14">
        <v>289</v>
      </c>
      <c r="G50" s="14">
        <v>80</v>
      </c>
      <c r="H50" s="14">
        <v>124</v>
      </c>
      <c r="I50" s="14">
        <v>13</v>
      </c>
      <c r="J50" s="14">
        <v>64</v>
      </c>
      <c r="L50" s="4">
        <f t="shared" si="2"/>
        <v>28.78</v>
      </c>
      <c r="M50" s="4">
        <f t="shared" si="3"/>
        <v>28.9</v>
      </c>
      <c r="N50" s="4">
        <f t="shared" si="4"/>
        <v>8</v>
      </c>
      <c r="P50" s="14">
        <v>13</v>
      </c>
      <c r="R50" s="4">
        <f t="shared" si="5"/>
        <v>1.4590907896005865</v>
      </c>
      <c r="S50" s="4">
        <f t="shared" si="6"/>
        <v>1.4608978427565478</v>
      </c>
      <c r="T50" s="4">
        <f t="shared" si="7"/>
        <v>0.90308998699194354</v>
      </c>
      <c r="U50" s="4">
        <f t="shared" si="8"/>
        <v>2.0934216851622351</v>
      </c>
      <c r="V50" s="4">
        <f t="shared" si="9"/>
        <v>1.1139433523068367</v>
      </c>
      <c r="W50" s="4">
        <f t="shared" si="10"/>
        <v>1.8061799739838871</v>
      </c>
    </row>
    <row r="51" spans="1:23" x14ac:dyDescent="0.2">
      <c r="A51" s="6" t="s">
        <v>22</v>
      </c>
      <c r="B51" s="6" t="s">
        <v>94</v>
      </c>
      <c r="C51" s="13" t="s">
        <v>197</v>
      </c>
      <c r="D51" s="7" t="s">
        <v>132</v>
      </c>
      <c r="E51" s="6">
        <v>548</v>
      </c>
      <c r="F51" s="6">
        <v>286</v>
      </c>
      <c r="G51" s="6">
        <v>149</v>
      </c>
      <c r="H51" s="6">
        <v>174</v>
      </c>
      <c r="I51" s="6">
        <v>21</v>
      </c>
      <c r="J51" s="6">
        <v>48</v>
      </c>
      <c r="L51" s="6">
        <f t="shared" si="2"/>
        <v>5.48</v>
      </c>
      <c r="M51" s="6">
        <f t="shared" si="3"/>
        <v>28.6</v>
      </c>
      <c r="N51" s="6">
        <f t="shared" si="4"/>
        <v>14.9</v>
      </c>
      <c r="P51" s="6">
        <v>21</v>
      </c>
      <c r="R51" s="4">
        <f t="shared" si="5"/>
        <v>0.73878055848436919</v>
      </c>
      <c r="S51" s="4">
        <f t="shared" si="6"/>
        <v>1.4563660331290431</v>
      </c>
      <c r="T51" s="4">
        <f t="shared" si="7"/>
        <v>1.173186268412274</v>
      </c>
      <c r="U51" s="4">
        <f t="shared" si="8"/>
        <v>2.2405492482825999</v>
      </c>
      <c r="V51" s="4">
        <f t="shared" si="9"/>
        <v>1.3222192947339193</v>
      </c>
      <c r="W51" s="4">
        <f t="shared" si="10"/>
        <v>1.6812412373755872</v>
      </c>
    </row>
    <row r="52" spans="1:23" x14ac:dyDescent="0.2">
      <c r="A52" s="6" t="s">
        <v>22</v>
      </c>
      <c r="B52" s="6" t="s">
        <v>97</v>
      </c>
      <c r="C52" s="13" t="s">
        <v>197</v>
      </c>
      <c r="D52" s="7" t="s">
        <v>133</v>
      </c>
      <c r="E52" s="6">
        <v>1201</v>
      </c>
      <c r="F52" s="6">
        <v>326</v>
      </c>
      <c r="G52" s="6">
        <v>146</v>
      </c>
      <c r="H52" s="6">
        <v>206</v>
      </c>
      <c r="I52" s="6">
        <v>0</v>
      </c>
      <c r="J52" s="6">
        <v>92</v>
      </c>
      <c r="L52" s="6">
        <f t="shared" si="2"/>
        <v>12.01</v>
      </c>
      <c r="M52" s="6">
        <f t="shared" si="3"/>
        <v>32.6</v>
      </c>
      <c r="N52" s="6">
        <f t="shared" si="4"/>
        <v>14.6</v>
      </c>
      <c r="P52" s="6">
        <v>0.1</v>
      </c>
      <c r="R52" s="4">
        <f t="shared" si="5"/>
        <v>1.079543007402906</v>
      </c>
      <c r="S52" s="4">
        <f t="shared" si="6"/>
        <v>1.5132176000679389</v>
      </c>
      <c r="T52" s="4">
        <f t="shared" si="7"/>
        <v>1.1643528557844371</v>
      </c>
      <c r="U52" s="4">
        <f t="shared" si="8"/>
        <v>2.3138672203691533</v>
      </c>
      <c r="V52" s="4">
        <f t="shared" si="9"/>
        <v>-1</v>
      </c>
      <c r="W52" s="4">
        <f t="shared" si="10"/>
        <v>1.9637878273455553</v>
      </c>
    </row>
    <row r="53" spans="1:23" x14ac:dyDescent="0.2">
      <c r="A53" s="6" t="s">
        <v>22</v>
      </c>
      <c r="B53" s="6" t="s">
        <v>95</v>
      </c>
      <c r="C53" s="13" t="s">
        <v>197</v>
      </c>
      <c r="D53" s="7" t="s">
        <v>134</v>
      </c>
      <c r="E53" s="6">
        <v>1710</v>
      </c>
      <c r="F53" s="6">
        <v>325</v>
      </c>
      <c r="G53" s="6">
        <v>155</v>
      </c>
      <c r="H53" s="6">
        <v>109</v>
      </c>
      <c r="I53" s="6">
        <v>5</v>
      </c>
      <c r="J53" s="6">
        <v>76</v>
      </c>
      <c r="L53" s="6">
        <f t="shared" si="2"/>
        <v>17.100000000000001</v>
      </c>
      <c r="M53" s="6">
        <f t="shared" si="3"/>
        <v>32.5</v>
      </c>
      <c r="N53" s="6">
        <f t="shared" si="4"/>
        <v>15.5</v>
      </c>
      <c r="P53" s="6">
        <v>5</v>
      </c>
      <c r="R53" s="4">
        <f t="shared" si="5"/>
        <v>1.2329961103921538</v>
      </c>
      <c r="S53" s="4">
        <f t="shared" si="6"/>
        <v>1.5118833609788744</v>
      </c>
      <c r="T53" s="4">
        <f t="shared" si="7"/>
        <v>1.1903316981702914</v>
      </c>
      <c r="U53" s="4">
        <f t="shared" si="8"/>
        <v>2.0374264979406238</v>
      </c>
      <c r="V53" s="4">
        <f t="shared" si="9"/>
        <v>0.69897000433601886</v>
      </c>
      <c r="W53" s="4">
        <f t="shared" si="10"/>
        <v>1.8808135922807914</v>
      </c>
    </row>
    <row r="54" spans="1:23" x14ac:dyDescent="0.2">
      <c r="A54" s="6" t="s">
        <v>22</v>
      </c>
      <c r="B54" s="6" t="s">
        <v>89</v>
      </c>
      <c r="C54" s="13" t="s">
        <v>197</v>
      </c>
      <c r="D54" s="7" t="s">
        <v>135</v>
      </c>
      <c r="E54" s="6">
        <v>1573</v>
      </c>
      <c r="F54" s="6">
        <v>303</v>
      </c>
      <c r="G54" s="6">
        <v>110</v>
      </c>
      <c r="H54" s="6">
        <v>159</v>
      </c>
      <c r="I54" s="6">
        <v>0</v>
      </c>
      <c r="J54" s="6">
        <v>103</v>
      </c>
      <c r="L54" s="6">
        <f t="shared" si="2"/>
        <v>15.73</v>
      </c>
      <c r="M54" s="6">
        <f t="shared" si="3"/>
        <v>30.3</v>
      </c>
      <c r="N54" s="6">
        <f t="shared" si="4"/>
        <v>11</v>
      </c>
      <c r="P54" s="6">
        <v>0.1</v>
      </c>
      <c r="R54" s="4">
        <f t="shared" si="5"/>
        <v>1.1967287226232868</v>
      </c>
      <c r="S54" s="4">
        <f t="shared" si="6"/>
        <v>1.481442628502305</v>
      </c>
      <c r="T54" s="4">
        <f t="shared" si="7"/>
        <v>1.0413926851582251</v>
      </c>
      <c r="U54" s="4">
        <f t="shared" si="8"/>
        <v>2.2013971243204513</v>
      </c>
      <c r="V54" s="4">
        <f t="shared" si="9"/>
        <v>-1</v>
      </c>
      <c r="W54" s="4">
        <f t="shared" si="10"/>
        <v>2.012837224705172</v>
      </c>
    </row>
    <row r="55" spans="1:23" x14ac:dyDescent="0.2">
      <c r="A55" s="6" t="s">
        <v>22</v>
      </c>
      <c r="B55" s="6" t="s">
        <v>87</v>
      </c>
      <c r="C55" s="13" t="s">
        <v>197</v>
      </c>
      <c r="D55" s="7" t="s">
        <v>136</v>
      </c>
      <c r="E55" s="6">
        <v>1638</v>
      </c>
      <c r="F55" s="6">
        <v>284</v>
      </c>
      <c r="G55" s="6">
        <v>121</v>
      </c>
      <c r="H55" s="6">
        <v>253</v>
      </c>
      <c r="I55" s="6">
        <v>5</v>
      </c>
      <c r="J55" s="6">
        <v>95</v>
      </c>
      <c r="L55" s="6">
        <f t="shared" si="2"/>
        <v>16.38</v>
      </c>
      <c r="M55" s="6">
        <f t="shared" si="3"/>
        <v>28.4</v>
      </c>
      <c r="N55" s="6">
        <f t="shared" si="4"/>
        <v>12.1</v>
      </c>
      <c r="P55" s="6">
        <v>5</v>
      </c>
      <c r="R55" s="4">
        <f t="shared" si="5"/>
        <v>1.2143138974243997</v>
      </c>
      <c r="S55" s="4">
        <f t="shared" si="6"/>
        <v>1.4533183400470377</v>
      </c>
      <c r="T55" s="4">
        <f t="shared" si="7"/>
        <v>1.0827853703164501</v>
      </c>
      <c r="U55" s="4">
        <f t="shared" si="8"/>
        <v>2.403120521175818</v>
      </c>
      <c r="V55" s="4">
        <f t="shared" si="9"/>
        <v>0.69897000433601886</v>
      </c>
      <c r="W55" s="4">
        <f t="shared" si="10"/>
        <v>1.9777236052888478</v>
      </c>
    </row>
    <row r="56" spans="1:23" x14ac:dyDescent="0.2">
      <c r="A56" s="6" t="s">
        <v>22</v>
      </c>
      <c r="B56" s="6" t="s">
        <v>98</v>
      </c>
      <c r="C56" s="13" t="s">
        <v>197</v>
      </c>
      <c r="D56" s="7" t="s">
        <v>137</v>
      </c>
      <c r="E56" s="6">
        <v>1351</v>
      </c>
      <c r="F56" s="6">
        <v>340</v>
      </c>
      <c r="G56" s="6">
        <v>165</v>
      </c>
      <c r="H56" s="6">
        <v>196</v>
      </c>
      <c r="I56" s="6">
        <v>0</v>
      </c>
      <c r="J56" s="6">
        <v>96</v>
      </c>
      <c r="L56" s="6">
        <f t="shared" si="2"/>
        <v>13.51</v>
      </c>
      <c r="M56" s="6">
        <f t="shared" si="3"/>
        <v>34</v>
      </c>
      <c r="N56" s="6">
        <f t="shared" si="4"/>
        <v>16.5</v>
      </c>
      <c r="P56" s="6">
        <v>0.1</v>
      </c>
      <c r="R56" s="4">
        <f t="shared" si="5"/>
        <v>1.1306553490220306</v>
      </c>
      <c r="S56" s="4">
        <f t="shared" si="6"/>
        <v>1.5314789170422551</v>
      </c>
      <c r="T56" s="4">
        <f t="shared" si="7"/>
        <v>1.2174839442139063</v>
      </c>
      <c r="U56" s="4">
        <f t="shared" si="8"/>
        <v>2.2922560713564759</v>
      </c>
      <c r="V56" s="4">
        <f t="shared" si="9"/>
        <v>-1</v>
      </c>
      <c r="W56" s="4">
        <f t="shared" si="10"/>
        <v>1.9822712330395684</v>
      </c>
    </row>
    <row r="57" spans="1:23" x14ac:dyDescent="0.2">
      <c r="A57" s="6" t="s">
        <v>22</v>
      </c>
      <c r="B57" s="6" t="s">
        <v>90</v>
      </c>
      <c r="C57" s="13" t="s">
        <v>197</v>
      </c>
      <c r="D57" s="7" t="s">
        <v>138</v>
      </c>
      <c r="E57" s="6">
        <v>1790</v>
      </c>
      <c r="F57" s="6">
        <v>322</v>
      </c>
      <c r="G57" s="6">
        <v>151</v>
      </c>
      <c r="H57" s="6">
        <v>156</v>
      </c>
      <c r="I57" s="6">
        <v>21</v>
      </c>
      <c r="J57" s="6">
        <v>62</v>
      </c>
      <c r="L57" s="6">
        <f t="shared" si="2"/>
        <v>17.899999999999999</v>
      </c>
      <c r="M57" s="6">
        <f t="shared" si="3"/>
        <v>32.200000000000003</v>
      </c>
      <c r="N57" s="6">
        <f t="shared" si="4"/>
        <v>15.1</v>
      </c>
      <c r="P57" s="6">
        <v>21</v>
      </c>
      <c r="R57" s="4">
        <f t="shared" si="5"/>
        <v>1.2528530309798931</v>
      </c>
      <c r="S57" s="4">
        <f t="shared" si="6"/>
        <v>1.507855871695831</v>
      </c>
      <c r="T57" s="4">
        <f t="shared" si="7"/>
        <v>1.1789769472931695</v>
      </c>
      <c r="U57" s="4">
        <f t="shared" si="8"/>
        <v>2.1931245983544616</v>
      </c>
      <c r="V57" s="4">
        <f t="shared" si="9"/>
        <v>1.3222192947339193</v>
      </c>
      <c r="W57" s="4">
        <f t="shared" si="10"/>
        <v>1.7923916894982539</v>
      </c>
    </row>
    <row r="58" spans="1:23" x14ac:dyDescent="0.2">
      <c r="A58" s="6" t="s">
        <v>22</v>
      </c>
      <c r="B58" s="6" t="s">
        <v>88</v>
      </c>
      <c r="C58" s="13" t="s">
        <v>197</v>
      </c>
      <c r="D58" s="7" t="s">
        <v>139</v>
      </c>
      <c r="E58" s="6">
        <v>1810</v>
      </c>
      <c r="F58" s="6">
        <v>309</v>
      </c>
      <c r="G58" s="6">
        <v>180</v>
      </c>
      <c r="H58" s="6">
        <v>371</v>
      </c>
      <c r="I58" s="6">
        <v>11</v>
      </c>
      <c r="J58" s="6">
        <v>91</v>
      </c>
      <c r="L58" s="6">
        <f t="shared" si="2"/>
        <v>18.100000000000001</v>
      </c>
      <c r="M58" s="6">
        <f t="shared" si="3"/>
        <v>30.9</v>
      </c>
      <c r="N58" s="6">
        <f t="shared" si="4"/>
        <v>18</v>
      </c>
      <c r="P58" s="6">
        <v>11</v>
      </c>
      <c r="R58" s="4">
        <f t="shared" si="5"/>
        <v>1.2576785748691846</v>
      </c>
      <c r="S58" s="4">
        <f t="shared" si="6"/>
        <v>1.4899584794248346</v>
      </c>
      <c r="T58" s="4">
        <f t="shared" si="7"/>
        <v>1.255272505103306</v>
      </c>
      <c r="U58" s="4">
        <f t="shared" si="8"/>
        <v>2.5693739096150461</v>
      </c>
      <c r="V58" s="4">
        <f t="shared" si="9"/>
        <v>1.0413926851582251</v>
      </c>
      <c r="W58" s="4">
        <f t="shared" si="10"/>
        <v>1.9590413923210936</v>
      </c>
    </row>
    <row r="59" spans="1:23" x14ac:dyDescent="0.2">
      <c r="A59" s="6" t="s">
        <v>22</v>
      </c>
      <c r="B59" s="6" t="s">
        <v>91</v>
      </c>
      <c r="C59" s="13" t="s">
        <v>197</v>
      </c>
      <c r="D59" s="7" t="s">
        <v>140</v>
      </c>
      <c r="E59" s="6">
        <v>1395</v>
      </c>
      <c r="F59" s="6">
        <v>314</v>
      </c>
      <c r="G59" s="6">
        <v>183</v>
      </c>
      <c r="H59" s="6">
        <v>230</v>
      </c>
      <c r="I59" s="6">
        <v>16</v>
      </c>
      <c r="J59" s="6">
        <v>69</v>
      </c>
      <c r="L59" s="6">
        <f t="shared" si="2"/>
        <v>13.95</v>
      </c>
      <c r="M59" s="6">
        <f t="shared" si="3"/>
        <v>31.4</v>
      </c>
      <c r="N59" s="6">
        <f t="shared" si="4"/>
        <v>18.3</v>
      </c>
      <c r="P59" s="6">
        <v>16</v>
      </c>
      <c r="R59" s="4">
        <f t="shared" si="5"/>
        <v>1.1445742076096164</v>
      </c>
      <c r="S59" s="4">
        <f t="shared" si="6"/>
        <v>1.4969296480732148</v>
      </c>
      <c r="T59" s="4">
        <f t="shared" si="7"/>
        <v>1.2624510897304295</v>
      </c>
      <c r="U59" s="4">
        <f t="shared" si="8"/>
        <v>2.3617278360175931</v>
      </c>
      <c r="V59" s="4">
        <f t="shared" si="9"/>
        <v>1.2041199826559248</v>
      </c>
      <c r="W59" s="4">
        <f t="shared" si="10"/>
        <v>1.8388490907372552</v>
      </c>
    </row>
    <row r="60" spans="1:23" x14ac:dyDescent="0.2">
      <c r="A60" s="6" t="s">
        <v>22</v>
      </c>
      <c r="B60" s="6" t="s">
        <v>93</v>
      </c>
      <c r="C60" s="13" t="s">
        <v>197</v>
      </c>
      <c r="D60" s="7" t="s">
        <v>141</v>
      </c>
      <c r="E60" s="6">
        <v>1298</v>
      </c>
      <c r="F60" s="6">
        <v>303</v>
      </c>
      <c r="G60" s="6">
        <v>166</v>
      </c>
      <c r="H60" s="6">
        <v>197</v>
      </c>
      <c r="I60" s="6">
        <v>2</v>
      </c>
      <c r="J60" s="6">
        <v>91</v>
      </c>
      <c r="L60" s="6">
        <f t="shared" si="2"/>
        <v>12.98</v>
      </c>
      <c r="M60" s="6">
        <f t="shared" si="3"/>
        <v>30.3</v>
      </c>
      <c r="N60" s="6">
        <f t="shared" si="4"/>
        <v>16.600000000000001</v>
      </c>
      <c r="P60" s="6">
        <v>2</v>
      </c>
      <c r="R60" s="4">
        <f t="shared" si="5"/>
        <v>1.1132746924643504</v>
      </c>
      <c r="S60" s="4">
        <f t="shared" si="6"/>
        <v>1.481442628502305</v>
      </c>
      <c r="T60" s="4">
        <f t="shared" si="7"/>
        <v>1.2201080880400552</v>
      </c>
      <c r="U60" s="4">
        <f t="shared" si="8"/>
        <v>2.2944662261615929</v>
      </c>
      <c r="V60" s="4">
        <f t="shared" si="9"/>
        <v>0.3010299956639812</v>
      </c>
      <c r="W60" s="4">
        <f t="shared" si="10"/>
        <v>1.9590413923210936</v>
      </c>
    </row>
    <row r="61" spans="1:23" x14ac:dyDescent="0.2">
      <c r="A61" s="6" t="s">
        <v>22</v>
      </c>
      <c r="B61" s="6" t="s">
        <v>99</v>
      </c>
      <c r="C61" s="13" t="s">
        <v>197</v>
      </c>
      <c r="D61" s="7" t="s">
        <v>142</v>
      </c>
      <c r="E61" s="6">
        <v>1930</v>
      </c>
      <c r="F61" s="6">
        <v>295</v>
      </c>
      <c r="G61" s="6">
        <v>135</v>
      </c>
      <c r="H61" s="6">
        <v>278</v>
      </c>
      <c r="I61" s="6">
        <v>2</v>
      </c>
      <c r="J61" s="6">
        <v>104</v>
      </c>
      <c r="L61" s="6">
        <f t="shared" si="2"/>
        <v>19.3</v>
      </c>
      <c r="M61" s="6">
        <f t="shared" si="3"/>
        <v>29.5</v>
      </c>
      <c r="N61" s="6">
        <f t="shared" si="4"/>
        <v>13.5</v>
      </c>
      <c r="P61" s="6">
        <v>2</v>
      </c>
      <c r="R61" s="4">
        <f t="shared" si="5"/>
        <v>1.2855573090077739</v>
      </c>
      <c r="S61" s="4">
        <f t="shared" si="6"/>
        <v>1.469822015978163</v>
      </c>
      <c r="T61" s="4">
        <f t="shared" si="7"/>
        <v>1.1303337684950061</v>
      </c>
      <c r="U61" s="4">
        <f t="shared" si="8"/>
        <v>2.4440447959180762</v>
      </c>
      <c r="V61" s="4">
        <f t="shared" si="9"/>
        <v>0.3010299956639812</v>
      </c>
      <c r="W61" s="4">
        <f t="shared" si="10"/>
        <v>2.0170333392987803</v>
      </c>
    </row>
    <row r="62" spans="1:23" x14ac:dyDescent="0.2">
      <c r="A62" s="6" t="s">
        <v>22</v>
      </c>
      <c r="B62" s="6" t="s">
        <v>96</v>
      </c>
      <c r="C62" s="13" t="s">
        <v>197</v>
      </c>
      <c r="D62" s="7" t="s">
        <v>143</v>
      </c>
      <c r="E62" s="6">
        <v>1351</v>
      </c>
      <c r="F62" s="6">
        <v>277</v>
      </c>
      <c r="G62" s="6">
        <v>124</v>
      </c>
      <c r="H62" s="6">
        <v>115</v>
      </c>
      <c r="I62" s="6">
        <v>5</v>
      </c>
      <c r="J62" s="6">
        <v>77</v>
      </c>
      <c r="L62" s="6">
        <f t="shared" si="2"/>
        <v>13.51</v>
      </c>
      <c r="M62" s="6">
        <f t="shared" si="3"/>
        <v>27.7</v>
      </c>
      <c r="N62" s="6">
        <f t="shared" si="4"/>
        <v>12.4</v>
      </c>
      <c r="P62" s="6">
        <v>5</v>
      </c>
      <c r="R62" s="4">
        <f t="shared" si="5"/>
        <v>1.1306553490220306</v>
      </c>
      <c r="S62" s="4">
        <f t="shared" si="6"/>
        <v>1.4424797690644486</v>
      </c>
      <c r="T62" s="4">
        <f t="shared" si="7"/>
        <v>1.0934216851622351</v>
      </c>
      <c r="U62" s="4">
        <f t="shared" si="8"/>
        <v>2.0606978403536118</v>
      </c>
      <c r="V62" s="4">
        <f t="shared" si="9"/>
        <v>0.69897000433601886</v>
      </c>
      <c r="W62" s="4">
        <f t="shared" si="10"/>
        <v>1.8864907251724818</v>
      </c>
    </row>
    <row r="63" spans="1:23" x14ac:dyDescent="0.2">
      <c r="A63" s="6" t="s">
        <v>21</v>
      </c>
      <c r="B63" s="6" t="s">
        <v>64</v>
      </c>
      <c r="C63" s="6" t="s">
        <v>198</v>
      </c>
      <c r="D63" s="7" t="s">
        <v>144</v>
      </c>
      <c r="E63" s="6">
        <v>1326</v>
      </c>
      <c r="F63" s="6">
        <v>353</v>
      </c>
      <c r="G63" s="6">
        <v>183</v>
      </c>
      <c r="H63" s="6">
        <v>232</v>
      </c>
      <c r="I63" s="6">
        <v>7</v>
      </c>
      <c r="J63" s="6">
        <v>80</v>
      </c>
      <c r="L63" s="6">
        <f t="shared" si="2"/>
        <v>13.26</v>
      </c>
      <c r="M63" s="6">
        <f t="shared" si="3"/>
        <v>35.299999999999997</v>
      </c>
      <c r="N63" s="6">
        <f t="shared" si="4"/>
        <v>18.3</v>
      </c>
      <c r="P63" s="6">
        <v>7</v>
      </c>
      <c r="R63" s="4">
        <f t="shared" si="5"/>
        <v>1.1225435240687542</v>
      </c>
      <c r="S63" s="4">
        <f t="shared" si="6"/>
        <v>1.5477747053878226</v>
      </c>
      <c r="T63" s="4">
        <f t="shared" si="7"/>
        <v>1.2624510897304295</v>
      </c>
      <c r="U63" s="4">
        <f t="shared" si="8"/>
        <v>2.3654879848908998</v>
      </c>
      <c r="V63" s="4">
        <f t="shared" si="9"/>
        <v>0.84509804001425681</v>
      </c>
      <c r="W63" s="4">
        <f t="shared" si="10"/>
        <v>1.9030899869919435</v>
      </c>
    </row>
    <row r="64" spans="1:23" s="2" customFormat="1" x14ac:dyDescent="0.2">
      <c r="A64" s="2" t="s">
        <v>21</v>
      </c>
      <c r="B64" s="2" t="s">
        <v>65</v>
      </c>
      <c r="C64" s="2" t="s">
        <v>198</v>
      </c>
      <c r="D64" s="3" t="s">
        <v>145</v>
      </c>
      <c r="E64" s="2">
        <v>1913</v>
      </c>
      <c r="F64" s="2">
        <v>387</v>
      </c>
      <c r="G64" s="2">
        <v>180</v>
      </c>
      <c r="H64" s="2">
        <v>242</v>
      </c>
      <c r="I64" s="2">
        <v>0</v>
      </c>
      <c r="J64" s="2">
        <v>97</v>
      </c>
      <c r="L64" s="2">
        <f t="shared" si="2"/>
        <v>19.13</v>
      </c>
      <c r="M64" s="2">
        <f t="shared" si="3"/>
        <v>38.700000000000003</v>
      </c>
      <c r="N64" s="2">
        <f t="shared" si="4"/>
        <v>18</v>
      </c>
      <c r="P64" s="2">
        <v>0.1</v>
      </c>
      <c r="R64" s="4">
        <f t="shared" si="5"/>
        <v>1.2817149700272958</v>
      </c>
      <c r="S64" s="4">
        <f t="shared" si="6"/>
        <v>1.5877109650189114</v>
      </c>
      <c r="T64" s="4">
        <f t="shared" si="7"/>
        <v>1.255272505103306</v>
      </c>
      <c r="U64" s="4">
        <f t="shared" si="8"/>
        <v>2.3838153659804311</v>
      </c>
      <c r="V64" s="4">
        <f t="shared" si="9"/>
        <v>-1</v>
      </c>
      <c r="W64" s="4">
        <f t="shared" si="10"/>
        <v>1.9867717342662448</v>
      </c>
    </row>
    <row r="65" spans="1:23" x14ac:dyDescent="0.2">
      <c r="A65" s="6" t="s">
        <v>23</v>
      </c>
      <c r="B65" s="6" t="s">
        <v>34</v>
      </c>
      <c r="C65" s="6" t="s">
        <v>199</v>
      </c>
      <c r="D65" s="7" t="s">
        <v>146</v>
      </c>
      <c r="E65" s="6">
        <v>1083</v>
      </c>
      <c r="F65" s="6">
        <v>329</v>
      </c>
      <c r="G65" s="6">
        <v>158</v>
      </c>
      <c r="H65" s="6">
        <v>191</v>
      </c>
      <c r="I65" s="6">
        <v>19</v>
      </c>
      <c r="J65" s="6">
        <v>51</v>
      </c>
      <c r="L65" s="6">
        <f t="shared" si="2"/>
        <v>10.83</v>
      </c>
      <c r="M65" s="6">
        <f t="shared" si="3"/>
        <v>32.9</v>
      </c>
      <c r="N65" s="6">
        <f t="shared" si="4"/>
        <v>15.8</v>
      </c>
      <c r="P65" s="6">
        <v>19</v>
      </c>
      <c r="R65" s="4">
        <f t="shared" si="5"/>
        <v>1.0346284566253203</v>
      </c>
      <c r="S65" s="4">
        <f t="shared" si="6"/>
        <v>1.5171958979499742</v>
      </c>
      <c r="T65" s="4">
        <f t="shared" si="7"/>
        <v>1.1986570869544226</v>
      </c>
      <c r="U65" s="4">
        <f t="shared" si="8"/>
        <v>2.2810333672477277</v>
      </c>
      <c r="V65" s="4">
        <f t="shared" si="9"/>
        <v>1.2787536009528289</v>
      </c>
      <c r="W65" s="4">
        <f t="shared" si="10"/>
        <v>1.7075701760979363</v>
      </c>
    </row>
    <row r="66" spans="1:23" s="2" customFormat="1" x14ac:dyDescent="0.2">
      <c r="A66" s="2" t="s">
        <v>23</v>
      </c>
      <c r="B66" s="2" t="s">
        <v>35</v>
      </c>
      <c r="C66" s="2" t="s">
        <v>199</v>
      </c>
      <c r="D66" s="3" t="s">
        <v>147</v>
      </c>
      <c r="E66" s="2">
        <v>1039</v>
      </c>
      <c r="F66" s="2">
        <v>333</v>
      </c>
      <c r="G66" s="2">
        <v>163</v>
      </c>
      <c r="H66" s="2">
        <v>218</v>
      </c>
      <c r="I66" s="2">
        <v>14</v>
      </c>
      <c r="J66" s="2">
        <v>54</v>
      </c>
      <c r="L66" s="2">
        <f t="shared" si="2"/>
        <v>10.39</v>
      </c>
      <c r="M66" s="2">
        <f t="shared" si="3"/>
        <v>33.299999999999997</v>
      </c>
      <c r="N66" s="2">
        <f t="shared" si="4"/>
        <v>16.3</v>
      </c>
      <c r="P66" s="2">
        <v>14</v>
      </c>
      <c r="R66" s="4">
        <f t="shared" si="5"/>
        <v>1.0166155475571774</v>
      </c>
      <c r="S66" s="4">
        <f t="shared" si="6"/>
        <v>1.5224442335063197</v>
      </c>
      <c r="T66" s="4">
        <f t="shared" si="7"/>
        <v>1.2121876044039579</v>
      </c>
      <c r="U66" s="4">
        <f t="shared" si="8"/>
        <v>2.3384564936046046</v>
      </c>
      <c r="V66" s="4">
        <f t="shared" si="9"/>
        <v>1.146128035678238</v>
      </c>
      <c r="W66" s="4">
        <f t="shared" si="10"/>
        <v>1.7323937598229686</v>
      </c>
    </row>
    <row r="67" spans="1:23" s="22" customFormat="1" x14ac:dyDescent="0.2">
      <c r="A67" s="22" t="s">
        <v>204</v>
      </c>
      <c r="B67" s="22" t="s">
        <v>151</v>
      </c>
      <c r="C67" s="22" t="s">
        <v>202</v>
      </c>
      <c r="D67" s="23" t="s">
        <v>152</v>
      </c>
      <c r="E67" s="22">
        <v>666</v>
      </c>
      <c r="F67" s="22">
        <v>172</v>
      </c>
      <c r="G67" s="22">
        <v>37</v>
      </c>
      <c r="H67" s="22">
        <v>251</v>
      </c>
      <c r="I67" s="22">
        <v>53</v>
      </c>
      <c r="J67" s="22">
        <v>39</v>
      </c>
      <c r="L67" s="22">
        <f t="shared" si="2"/>
        <v>6.66</v>
      </c>
      <c r="M67" s="22">
        <f t="shared" si="3"/>
        <v>17.2</v>
      </c>
      <c r="N67" s="22">
        <f t="shared" si="4"/>
        <v>3.7</v>
      </c>
      <c r="P67" s="22">
        <v>53</v>
      </c>
      <c r="R67" s="22">
        <f t="shared" si="5"/>
        <v>0.82347422917030111</v>
      </c>
      <c r="S67" s="22">
        <f t="shared" si="6"/>
        <v>1.2355284469075489</v>
      </c>
      <c r="T67" s="22">
        <f t="shared" si="7"/>
        <v>0.56820172406699498</v>
      </c>
      <c r="U67" s="22">
        <f t="shared" si="8"/>
        <v>2.399673721481038</v>
      </c>
      <c r="V67" s="22">
        <f t="shared" si="9"/>
        <v>1.7242758696007889</v>
      </c>
      <c r="W67" s="22">
        <f t="shared" si="10"/>
        <v>1.5910646070264991</v>
      </c>
    </row>
    <row r="68" spans="1:23" x14ac:dyDescent="0.2">
      <c r="A68" s="6" t="s">
        <v>25</v>
      </c>
      <c r="B68" s="6" t="s">
        <v>31</v>
      </c>
      <c r="C68" s="6" t="s">
        <v>200</v>
      </c>
      <c r="D68" s="7" t="s">
        <v>148</v>
      </c>
      <c r="E68" s="6">
        <v>2677</v>
      </c>
      <c r="F68" s="6">
        <v>352</v>
      </c>
      <c r="G68" s="6">
        <v>111</v>
      </c>
      <c r="H68" s="6">
        <v>212</v>
      </c>
      <c r="I68" s="6">
        <v>0</v>
      </c>
      <c r="J68" s="6">
        <v>112</v>
      </c>
      <c r="L68" s="6">
        <f t="shared" ref="L68:L70" si="11">E68/100</f>
        <v>26.77</v>
      </c>
      <c r="M68" s="6">
        <f t="shared" ref="M68:M70" si="12">F68/10</f>
        <v>35.200000000000003</v>
      </c>
      <c r="N68" s="6">
        <f t="shared" ref="N68:N70" si="13">G68/10</f>
        <v>11.1</v>
      </c>
      <c r="P68" s="6">
        <v>0.1</v>
      </c>
      <c r="R68" s="2">
        <f t="shared" ref="R68:R70" si="14">LOG10(L68)</f>
        <v>1.4276483711869326</v>
      </c>
      <c r="S68" s="2">
        <f t="shared" ref="S68:S70" si="15">LOG10(M68)</f>
        <v>1.546542663478131</v>
      </c>
      <c r="T68" s="2">
        <f t="shared" ref="T68:T70" si="16">LOG10(N68)</f>
        <v>1.0453229787866574</v>
      </c>
      <c r="U68" s="2">
        <f t="shared" ref="U68:U70" si="17">LOG10(H68)</f>
        <v>2.3263358609287512</v>
      </c>
      <c r="V68" s="2">
        <f t="shared" ref="V68:V70" si="18">LOG10(P68)</f>
        <v>-1</v>
      </c>
      <c r="W68" s="2">
        <f t="shared" ref="W68:W70" si="19">LOG10(J68)</f>
        <v>2.0492180226701815</v>
      </c>
    </row>
    <row r="69" spans="1:23" s="2" customFormat="1" x14ac:dyDescent="0.2">
      <c r="A69" s="2" t="s">
        <v>25</v>
      </c>
      <c r="B69" s="2" t="s">
        <v>32</v>
      </c>
      <c r="C69" s="2" t="s">
        <v>200</v>
      </c>
      <c r="D69" s="3" t="s">
        <v>149</v>
      </c>
      <c r="E69" s="2">
        <v>2333</v>
      </c>
      <c r="F69" s="2">
        <v>322</v>
      </c>
      <c r="G69" s="2">
        <v>65</v>
      </c>
      <c r="H69" s="2">
        <v>244</v>
      </c>
      <c r="I69" s="2">
        <v>0</v>
      </c>
      <c r="J69" s="2">
        <v>100</v>
      </c>
      <c r="L69" s="2">
        <f t="shared" si="11"/>
        <v>23.33</v>
      </c>
      <c r="M69" s="2">
        <f t="shared" si="12"/>
        <v>32.200000000000003</v>
      </c>
      <c r="N69" s="2">
        <f t="shared" si="13"/>
        <v>6.5</v>
      </c>
      <c r="P69" s="2">
        <v>0.1</v>
      </c>
      <c r="R69" s="4">
        <f t="shared" si="14"/>
        <v>1.3679147387937527</v>
      </c>
      <c r="S69" s="4">
        <f t="shared" si="15"/>
        <v>1.507855871695831</v>
      </c>
      <c r="T69" s="4">
        <f t="shared" si="16"/>
        <v>0.81291335664285558</v>
      </c>
      <c r="U69" s="4">
        <f t="shared" si="17"/>
        <v>2.3873898263387292</v>
      </c>
      <c r="V69" s="4">
        <f t="shared" si="18"/>
        <v>-1</v>
      </c>
      <c r="W69" s="4">
        <f t="shared" si="19"/>
        <v>2</v>
      </c>
    </row>
    <row r="70" spans="1:23" x14ac:dyDescent="0.2">
      <c r="A70" s="6" t="s">
        <v>26</v>
      </c>
      <c r="B70" s="6" t="s">
        <v>165</v>
      </c>
      <c r="C70" s="6" t="s">
        <v>201</v>
      </c>
      <c r="D70" s="7" t="s">
        <v>150</v>
      </c>
      <c r="E70" s="6">
        <v>3492</v>
      </c>
      <c r="F70" s="6">
        <v>337</v>
      </c>
      <c r="G70" s="6">
        <v>51</v>
      </c>
      <c r="H70" s="6">
        <v>170</v>
      </c>
      <c r="I70" s="6">
        <v>0</v>
      </c>
      <c r="J70" s="6">
        <v>114</v>
      </c>
      <c r="L70" s="6">
        <f t="shared" si="11"/>
        <v>34.92</v>
      </c>
      <c r="M70" s="6">
        <f t="shared" si="12"/>
        <v>33.700000000000003</v>
      </c>
      <c r="N70" s="6">
        <f t="shared" si="13"/>
        <v>5.0999999999999996</v>
      </c>
      <c r="P70" s="6">
        <v>0.1</v>
      </c>
      <c r="R70" s="4">
        <f t="shared" si="14"/>
        <v>1.5430742350335322</v>
      </c>
      <c r="S70" s="4">
        <f t="shared" si="15"/>
        <v>1.5276299008713388</v>
      </c>
      <c r="T70" s="4">
        <f t="shared" si="16"/>
        <v>0.70757017609793638</v>
      </c>
      <c r="U70" s="4">
        <f t="shared" si="17"/>
        <v>2.2304489213782741</v>
      </c>
      <c r="V70" s="4">
        <f t="shared" si="18"/>
        <v>-1</v>
      </c>
      <c r="W70" s="4">
        <f t="shared" si="19"/>
        <v>2.0569048513364727</v>
      </c>
    </row>
  </sheetData>
  <autoFilter ref="A2:W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1"/>
  <sheetViews>
    <sheetView tabSelected="1" workbookViewId="0">
      <pane ySplit="3" topLeftCell="A4" activePane="bottomLeft" state="frozen"/>
      <selection activeCell="U1" sqref="U1"/>
      <selection pane="bottomLeft" activeCell="H74" sqref="H74"/>
    </sheetView>
  </sheetViews>
  <sheetFormatPr defaultRowHeight="11.25" x14ac:dyDescent="0.2"/>
  <cols>
    <col min="1" max="1" width="9.140625" style="13"/>
    <col min="2" max="2" width="29.140625" style="13" customWidth="1"/>
    <col min="3" max="3" width="6.140625" style="13" customWidth="1"/>
    <col min="4" max="4" width="9.140625" style="13"/>
    <col min="5" max="33" width="5.7109375" style="13" customWidth="1"/>
    <col min="34" max="34" width="9.5703125" style="13" customWidth="1"/>
    <col min="35" max="35" width="9.140625" style="13"/>
    <col min="36" max="36" width="5.7109375" style="13" customWidth="1"/>
    <col min="37" max="37" width="9.140625" style="13" customWidth="1"/>
    <col min="38" max="38" width="9.5703125" style="13" customWidth="1"/>
    <col min="39" max="39" width="10.140625" style="13" customWidth="1"/>
    <col min="40" max="40" width="9" style="13" customWidth="1"/>
    <col min="41" max="41" width="5.7109375" style="13" customWidth="1"/>
    <col min="42" max="42" width="8.7109375" style="13" customWidth="1"/>
    <col min="43" max="43" width="8.85546875" style="13" customWidth="1"/>
    <col min="44" max="44" width="10.140625" style="13" customWidth="1"/>
    <col min="45" max="45" width="9.5703125" style="13" customWidth="1"/>
    <col min="46" max="46" width="8.85546875" style="13" customWidth="1"/>
    <col min="47" max="47" width="8" style="13" customWidth="1"/>
    <col min="48" max="48" width="7.28515625" style="13" customWidth="1"/>
    <col min="49" max="49" width="5.7109375" style="13" customWidth="1"/>
    <col min="50" max="71" width="9.140625" style="13"/>
    <col min="72" max="72" width="8.85546875" style="13" customWidth="1"/>
    <col min="73" max="16384" width="9.140625" style="13"/>
  </cols>
  <sheetData>
    <row r="1" spans="1:81" ht="12.75" x14ac:dyDescent="0.2">
      <c r="E1" s="13" t="s">
        <v>174</v>
      </c>
      <c r="T1" s="13" t="s">
        <v>175</v>
      </c>
      <c r="AJ1" s="28" t="s">
        <v>216</v>
      </c>
      <c r="AY1" s="28" t="s">
        <v>217</v>
      </c>
      <c r="BG1" s="28" t="s">
        <v>232</v>
      </c>
      <c r="BK1" s="28" t="s">
        <v>276</v>
      </c>
      <c r="BO1" s="28" t="s">
        <v>275</v>
      </c>
      <c r="BP1" s="26"/>
      <c r="BQ1" s="26"/>
      <c r="BR1" s="26"/>
      <c r="BS1" s="26"/>
      <c r="BT1" s="26"/>
      <c r="BU1" s="37"/>
      <c r="BV1" s="26"/>
      <c r="BW1" s="26"/>
      <c r="BX1" s="26"/>
      <c r="BY1" s="37"/>
      <c r="BZ1" s="26"/>
      <c r="CA1" s="26"/>
      <c r="CB1" s="26"/>
      <c r="CC1" s="26"/>
    </row>
    <row r="2" spans="1:81" s="28" customFormat="1" ht="45" x14ac:dyDescent="0.2">
      <c r="AJ2" s="30" t="s">
        <v>218</v>
      </c>
      <c r="AK2" s="30" t="s">
        <v>219</v>
      </c>
      <c r="AL2" s="30" t="s">
        <v>220</v>
      </c>
      <c r="AM2" s="30" t="s">
        <v>221</v>
      </c>
      <c r="AN2" s="30" t="s">
        <v>222</v>
      </c>
      <c r="AO2" s="30" t="s">
        <v>223</v>
      </c>
      <c r="AP2" s="30" t="s">
        <v>224</v>
      </c>
      <c r="AQ2" s="30" t="s">
        <v>225</v>
      </c>
      <c r="AR2" s="30" t="s">
        <v>226</v>
      </c>
      <c r="AS2" s="30" t="s">
        <v>227</v>
      </c>
      <c r="AT2" s="30" t="s">
        <v>228</v>
      </c>
      <c r="AU2" s="30" t="s">
        <v>229</v>
      </c>
      <c r="AV2" s="30" t="s">
        <v>230</v>
      </c>
      <c r="AW2" s="30" t="s">
        <v>231</v>
      </c>
      <c r="AY2" s="30" t="s">
        <v>220</v>
      </c>
      <c r="AZ2" s="30" t="s">
        <v>222</v>
      </c>
      <c r="BA2" s="30" t="s">
        <v>224</v>
      </c>
      <c r="BB2" s="30" t="s">
        <v>225</v>
      </c>
      <c r="BC2" s="30" t="s">
        <v>226</v>
      </c>
      <c r="BD2" s="30" t="s">
        <v>227</v>
      </c>
      <c r="BE2" s="30" t="s">
        <v>228</v>
      </c>
      <c r="BG2" s="30" t="s">
        <v>233</v>
      </c>
      <c r="BH2" s="30" t="s">
        <v>234</v>
      </c>
      <c r="BI2" s="30" t="s">
        <v>235</v>
      </c>
      <c r="BJ2" s="13"/>
      <c r="BK2" s="13" t="s">
        <v>233</v>
      </c>
      <c r="BL2" s="13" t="s">
        <v>234</v>
      </c>
      <c r="BM2" s="13" t="s">
        <v>235</v>
      </c>
      <c r="BO2" s="13" t="s">
        <v>238</v>
      </c>
      <c r="BP2" s="13"/>
      <c r="BQ2" s="13" t="s">
        <v>239</v>
      </c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</row>
    <row r="3" spans="1:81" ht="33.75" x14ac:dyDescent="0.2">
      <c r="A3" s="27" t="s">
        <v>1</v>
      </c>
      <c r="B3" s="27" t="s">
        <v>29</v>
      </c>
      <c r="C3" s="27" t="s">
        <v>176</v>
      </c>
      <c r="D3" s="29" t="s">
        <v>100</v>
      </c>
      <c r="E3" s="27">
        <v>0</v>
      </c>
      <c r="F3" s="27">
        <v>1</v>
      </c>
      <c r="G3" s="27">
        <v>2</v>
      </c>
      <c r="H3" s="27">
        <v>3</v>
      </c>
      <c r="I3" s="27">
        <v>4</v>
      </c>
      <c r="J3" s="27">
        <v>5</v>
      </c>
      <c r="K3" s="27">
        <v>6</v>
      </c>
      <c r="L3" s="27">
        <v>7</v>
      </c>
      <c r="M3" s="27">
        <v>8</v>
      </c>
      <c r="N3" s="27">
        <v>9</v>
      </c>
      <c r="O3" s="27">
        <v>10</v>
      </c>
      <c r="P3" s="27">
        <v>11</v>
      </c>
      <c r="Q3" s="27">
        <v>12</v>
      </c>
      <c r="R3" s="27">
        <v>14</v>
      </c>
      <c r="S3" s="31"/>
      <c r="T3" s="27">
        <v>0</v>
      </c>
      <c r="U3" s="27">
        <v>1</v>
      </c>
      <c r="V3" s="27">
        <v>2</v>
      </c>
      <c r="W3" s="27">
        <v>3</v>
      </c>
      <c r="X3" s="27">
        <v>4</v>
      </c>
      <c r="Y3" s="27">
        <v>5</v>
      </c>
      <c r="Z3" s="27">
        <v>6</v>
      </c>
      <c r="AA3" s="27">
        <v>7</v>
      </c>
      <c r="AB3" s="27">
        <v>8</v>
      </c>
      <c r="AC3" s="27">
        <v>9</v>
      </c>
      <c r="AD3" s="27">
        <v>10</v>
      </c>
      <c r="AE3" s="27">
        <v>11</v>
      </c>
      <c r="AF3" s="27">
        <v>12</v>
      </c>
      <c r="AG3" s="27">
        <v>14</v>
      </c>
      <c r="AH3" s="31" t="s">
        <v>181</v>
      </c>
      <c r="AJ3" s="28">
        <v>0</v>
      </c>
      <c r="AK3" s="28">
        <v>1</v>
      </c>
      <c r="AL3" s="28">
        <v>2</v>
      </c>
      <c r="AM3" s="28">
        <v>3</v>
      </c>
      <c r="AN3" s="28">
        <v>4</v>
      </c>
      <c r="AO3" s="28">
        <v>5</v>
      </c>
      <c r="AP3" s="28">
        <v>6</v>
      </c>
      <c r="AQ3" s="28">
        <v>7</v>
      </c>
      <c r="AR3" s="28">
        <v>8</v>
      </c>
      <c r="AS3" s="28">
        <v>9</v>
      </c>
      <c r="AT3" s="28">
        <v>10</v>
      </c>
      <c r="AU3" s="28">
        <v>11</v>
      </c>
      <c r="AV3" s="28">
        <v>12</v>
      </c>
      <c r="AW3" s="28">
        <v>14</v>
      </c>
      <c r="AY3" s="13">
        <v>2</v>
      </c>
      <c r="AZ3" s="13">
        <v>4</v>
      </c>
      <c r="BA3" s="28">
        <v>6</v>
      </c>
      <c r="BB3" s="28">
        <v>7</v>
      </c>
      <c r="BC3" s="28">
        <v>8</v>
      </c>
      <c r="BD3" s="28">
        <v>9</v>
      </c>
      <c r="BE3" s="28">
        <v>10</v>
      </c>
      <c r="BG3" s="28" t="s">
        <v>236</v>
      </c>
      <c r="BH3" s="28" t="s">
        <v>237</v>
      </c>
      <c r="BI3" s="28">
        <v>10</v>
      </c>
      <c r="BJ3" s="28"/>
      <c r="BK3" s="28" t="s">
        <v>236</v>
      </c>
      <c r="BL3" s="28" t="s">
        <v>237</v>
      </c>
      <c r="BM3" s="28">
        <v>10</v>
      </c>
      <c r="BO3" s="30" t="s">
        <v>240</v>
      </c>
      <c r="BP3" s="28"/>
      <c r="BQ3" s="28" t="s">
        <v>236</v>
      </c>
      <c r="BR3" s="28" t="s">
        <v>237</v>
      </c>
      <c r="BS3" s="28">
        <v>10</v>
      </c>
      <c r="BT3" s="28"/>
      <c r="BU3" s="28"/>
      <c r="BV3" s="28"/>
      <c r="BX3" s="28"/>
      <c r="BY3" s="28"/>
      <c r="BZ3" s="28"/>
      <c r="CA3" s="28"/>
      <c r="CB3" s="28"/>
      <c r="CC3" s="28"/>
    </row>
    <row r="4" spans="1:81" x14ac:dyDescent="0.2">
      <c r="A4" s="13" t="s">
        <v>2</v>
      </c>
      <c r="B4" s="13" t="s">
        <v>43</v>
      </c>
      <c r="C4" s="13" t="s">
        <v>177</v>
      </c>
      <c r="D4" s="24">
        <v>1.1000000000000001</v>
      </c>
      <c r="G4" s="13">
        <v>31</v>
      </c>
      <c r="K4" s="13">
        <v>5</v>
      </c>
      <c r="L4" s="13">
        <v>84</v>
      </c>
      <c r="O4" s="13">
        <v>54</v>
      </c>
      <c r="P4" s="13">
        <v>12</v>
      </c>
      <c r="V4" s="13">
        <v>22</v>
      </c>
      <c r="Z4" s="13">
        <v>1</v>
      </c>
      <c r="AA4" s="13">
        <v>102</v>
      </c>
      <c r="AD4" s="13">
        <v>16</v>
      </c>
      <c r="AE4" s="13">
        <v>8</v>
      </c>
      <c r="AH4" s="13">
        <v>7</v>
      </c>
      <c r="AJ4" s="13">
        <f>E4+T4</f>
        <v>0</v>
      </c>
      <c r="AK4" s="13">
        <f t="shared" ref="AK4:AW4" si="0">F4+U4</f>
        <v>0</v>
      </c>
      <c r="AL4" s="13">
        <f t="shared" si="0"/>
        <v>53</v>
      </c>
      <c r="AM4" s="13">
        <f t="shared" si="0"/>
        <v>0</v>
      </c>
      <c r="AN4" s="13">
        <f t="shared" si="0"/>
        <v>0</v>
      </c>
      <c r="AO4" s="13">
        <f t="shared" si="0"/>
        <v>0</v>
      </c>
      <c r="AP4" s="13">
        <f t="shared" si="0"/>
        <v>6</v>
      </c>
      <c r="AQ4" s="13">
        <f>(L4+AA4)-1</f>
        <v>185</v>
      </c>
      <c r="AR4" s="13">
        <f t="shared" si="0"/>
        <v>0</v>
      </c>
      <c r="AS4" s="13">
        <f t="shared" si="0"/>
        <v>0</v>
      </c>
      <c r="AT4" s="13">
        <f t="shared" si="0"/>
        <v>70</v>
      </c>
      <c r="AU4" s="13">
        <f t="shared" si="0"/>
        <v>20</v>
      </c>
      <c r="AV4" s="13">
        <f t="shared" si="0"/>
        <v>0</v>
      </c>
      <c r="AW4" s="13">
        <f t="shared" si="0"/>
        <v>0</v>
      </c>
      <c r="AY4" s="13">
        <v>53</v>
      </c>
      <c r="AZ4" s="13">
        <v>0</v>
      </c>
      <c r="BA4" s="13">
        <v>6</v>
      </c>
      <c r="BB4" s="13">
        <v>185</v>
      </c>
      <c r="BC4" s="13">
        <v>0</v>
      </c>
      <c r="BD4" s="13">
        <v>0</v>
      </c>
      <c r="BE4" s="13">
        <v>70</v>
      </c>
      <c r="BG4" s="13">
        <f>AY4+AZ4+BA4+BC4</f>
        <v>59</v>
      </c>
      <c r="BH4" s="13">
        <f>BB4+BD4</f>
        <v>185</v>
      </c>
      <c r="BI4" s="13">
        <f>BE4</f>
        <v>70</v>
      </c>
      <c r="BK4" s="13">
        <v>59</v>
      </c>
      <c r="BL4" s="13">
        <v>185</v>
      </c>
      <c r="BM4" s="13">
        <v>70</v>
      </c>
      <c r="BO4" s="16">
        <f>(BK4*BL4*BM4)^(1/3)</f>
        <v>91.419868730805121</v>
      </c>
      <c r="BP4" s="16"/>
      <c r="BQ4" s="16">
        <f>LOG10(BK4/$BO4)</f>
        <v>-0.1901885817109937</v>
      </c>
      <c r="BR4" s="16">
        <f>LOG10(BL4/$BO4)</f>
        <v>0.30613113504987588</v>
      </c>
      <c r="BS4" s="16">
        <f>LOG10(BM4/$BO4)</f>
        <v>-0.11594255333888108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</row>
    <row r="5" spans="1:81" x14ac:dyDescent="0.2">
      <c r="A5" s="13" t="s">
        <v>4</v>
      </c>
      <c r="B5" s="13" t="s">
        <v>55</v>
      </c>
      <c r="C5" s="13" t="s">
        <v>179</v>
      </c>
      <c r="D5" s="24">
        <v>2.1</v>
      </c>
      <c r="L5" s="13">
        <v>81</v>
      </c>
      <c r="M5" s="13">
        <v>2</v>
      </c>
      <c r="O5" s="13">
        <v>13</v>
      </c>
      <c r="P5" s="13">
        <v>50</v>
      </c>
      <c r="Z5" s="13">
        <v>7</v>
      </c>
      <c r="AA5" s="13">
        <v>68</v>
      </c>
      <c r="AB5" s="13">
        <v>1</v>
      </c>
      <c r="AD5" s="13">
        <v>6</v>
      </c>
      <c r="AE5" s="13">
        <v>41</v>
      </c>
      <c r="AH5" s="13">
        <v>7</v>
      </c>
      <c r="AJ5" s="13">
        <f t="shared" ref="AJ5:AJ68" si="1">E5+T5</f>
        <v>0</v>
      </c>
      <c r="AK5" s="13">
        <f t="shared" ref="AK5:AK68" si="2">F5+U5</f>
        <v>0</v>
      </c>
      <c r="AL5" s="13">
        <f t="shared" ref="AL5:AL68" si="3">G5+V5</f>
        <v>0</v>
      </c>
      <c r="AM5" s="13">
        <f t="shared" ref="AM5:AM68" si="4">H5+W5</f>
        <v>0</v>
      </c>
      <c r="AN5" s="13">
        <f t="shared" ref="AN5:AN68" si="5">I5+X5</f>
        <v>0</v>
      </c>
      <c r="AO5" s="13">
        <f t="shared" ref="AO5:AO68" si="6">J5+Y5</f>
        <v>0</v>
      </c>
      <c r="AP5" s="13">
        <f t="shared" ref="AP5:AP68" si="7">K5+Z5</f>
        <v>7</v>
      </c>
      <c r="AQ5" s="13">
        <f t="shared" ref="AQ5:AQ6" si="8">(L5+AA5)-1</f>
        <v>148</v>
      </c>
      <c r="AR5" s="13">
        <f t="shared" ref="AR5:AR68" si="9">M5+AB5</f>
        <v>3</v>
      </c>
      <c r="AS5" s="13">
        <f t="shared" ref="AS5:AS68" si="10">N5+AC5</f>
        <v>0</v>
      </c>
      <c r="AT5" s="13">
        <f t="shared" ref="AT5:AT67" si="11">O5+AD5</f>
        <v>19</v>
      </c>
      <c r="AU5" s="13">
        <f t="shared" ref="AU5:AU68" si="12">P5+AE5</f>
        <v>91</v>
      </c>
      <c r="AV5" s="13">
        <f t="shared" ref="AV5:AV68" si="13">Q5+AF5</f>
        <v>0</v>
      </c>
      <c r="AW5" s="13">
        <f t="shared" ref="AW5:AW68" si="14">R5+AG5</f>
        <v>0</v>
      </c>
      <c r="AY5" s="13">
        <v>0</v>
      </c>
      <c r="AZ5" s="13">
        <v>0</v>
      </c>
      <c r="BA5" s="13">
        <v>7</v>
      </c>
      <c r="BB5" s="13">
        <v>148</v>
      </c>
      <c r="BC5" s="13">
        <v>3</v>
      </c>
      <c r="BD5" s="13">
        <v>0</v>
      </c>
      <c r="BE5" s="13">
        <v>19</v>
      </c>
      <c r="BG5" s="13">
        <f t="shared" ref="BG5:BG68" si="15">AY5+AZ5+BA5+BC5</f>
        <v>10</v>
      </c>
      <c r="BH5" s="13">
        <f t="shared" ref="BH5:BH68" si="16">BB5+BD5</f>
        <v>148</v>
      </c>
      <c r="BI5" s="13">
        <f t="shared" ref="BI5:BI68" si="17">BE5</f>
        <v>19</v>
      </c>
      <c r="BK5" s="13">
        <v>10</v>
      </c>
      <c r="BL5" s="13">
        <v>148</v>
      </c>
      <c r="BM5" s="13">
        <v>19</v>
      </c>
      <c r="BO5" s="16">
        <f t="shared" ref="BO5:BO68" si="18">(BK5*BL5*BM5)^(1/3)</f>
        <v>30.409207737138711</v>
      </c>
      <c r="BQ5" s="16">
        <f t="shared" ref="BQ5:BQ68" si="19">LOG10(BK5/$BO5)</f>
        <v>-0.48300510544926201</v>
      </c>
      <c r="BR5" s="16">
        <f t="shared" ref="BR5:BR68" si="20">LOG10(BL5/$BO5)</f>
        <v>0.68725660994569526</v>
      </c>
      <c r="BS5" s="16">
        <f t="shared" ref="BS5:BS68" si="21">LOG10(BM5/$BO5)</f>
        <v>-0.20425150449643306</v>
      </c>
    </row>
    <row r="6" spans="1:81" x14ac:dyDescent="0.2">
      <c r="A6" s="13" t="s">
        <v>5</v>
      </c>
      <c r="B6" s="13" t="s">
        <v>203</v>
      </c>
      <c r="C6" s="13" t="s">
        <v>178</v>
      </c>
      <c r="D6" s="24">
        <v>3.1</v>
      </c>
      <c r="F6" s="12"/>
      <c r="L6" s="13">
        <v>91</v>
      </c>
      <c r="Z6" s="13">
        <v>2</v>
      </c>
      <c r="AA6" s="13">
        <v>95</v>
      </c>
      <c r="AE6" s="13">
        <v>2</v>
      </c>
      <c r="AH6" s="13">
        <v>7</v>
      </c>
      <c r="AJ6" s="13">
        <f t="shared" si="1"/>
        <v>0</v>
      </c>
      <c r="AK6" s="13">
        <f t="shared" si="2"/>
        <v>0</v>
      </c>
      <c r="AL6" s="13">
        <f t="shared" si="3"/>
        <v>0</v>
      </c>
      <c r="AM6" s="13">
        <f t="shared" si="4"/>
        <v>0</v>
      </c>
      <c r="AN6" s="13">
        <f t="shared" si="5"/>
        <v>0</v>
      </c>
      <c r="AO6" s="13">
        <f t="shared" si="6"/>
        <v>0</v>
      </c>
      <c r="AP6" s="13">
        <f t="shared" si="7"/>
        <v>2</v>
      </c>
      <c r="AQ6" s="13">
        <f t="shared" si="8"/>
        <v>185</v>
      </c>
      <c r="AR6" s="13">
        <f t="shared" si="9"/>
        <v>0</v>
      </c>
      <c r="AS6" s="13">
        <f t="shared" si="10"/>
        <v>0</v>
      </c>
      <c r="AT6" s="13">
        <f t="shared" si="11"/>
        <v>0</v>
      </c>
      <c r="AU6" s="13">
        <f t="shared" si="12"/>
        <v>2</v>
      </c>
      <c r="AV6" s="13">
        <f t="shared" si="13"/>
        <v>0</v>
      </c>
      <c r="AW6" s="13">
        <f t="shared" si="14"/>
        <v>0</v>
      </c>
      <c r="AY6" s="13">
        <v>0</v>
      </c>
      <c r="AZ6" s="13">
        <v>0</v>
      </c>
      <c r="BA6" s="13">
        <v>2</v>
      </c>
      <c r="BB6" s="13">
        <v>185</v>
      </c>
      <c r="BC6" s="13">
        <v>0</v>
      </c>
      <c r="BD6" s="13">
        <v>0</v>
      </c>
      <c r="BE6" s="13">
        <v>0</v>
      </c>
      <c r="BG6" s="13">
        <f t="shared" si="15"/>
        <v>2</v>
      </c>
      <c r="BH6" s="13">
        <f t="shared" si="16"/>
        <v>185</v>
      </c>
      <c r="BI6" s="13">
        <f t="shared" si="17"/>
        <v>0</v>
      </c>
      <c r="BK6" s="13">
        <v>2</v>
      </c>
      <c r="BL6" s="13">
        <v>185</v>
      </c>
      <c r="BM6" s="13">
        <v>0.1</v>
      </c>
      <c r="BO6" s="16">
        <f t="shared" si="18"/>
        <v>3.3322218516459525</v>
      </c>
      <c r="BQ6" s="16">
        <f t="shared" si="19"/>
        <v>-0.22170391235835038</v>
      </c>
      <c r="BR6" s="16">
        <f t="shared" si="20"/>
        <v>1.7444378203806823</v>
      </c>
      <c r="BS6" s="16">
        <f t="shared" si="21"/>
        <v>-1.5227339080223317</v>
      </c>
    </row>
    <row r="7" spans="1:81" x14ac:dyDescent="0.2">
      <c r="A7" s="13" t="s">
        <v>5</v>
      </c>
      <c r="B7" s="13" t="s">
        <v>56</v>
      </c>
      <c r="C7" s="13" t="s">
        <v>178</v>
      </c>
      <c r="D7" s="24">
        <v>3.2</v>
      </c>
      <c r="M7" s="13">
        <v>17</v>
      </c>
      <c r="N7" s="13">
        <v>264</v>
      </c>
      <c r="Q7" s="13">
        <v>26</v>
      </c>
      <c r="AA7" s="13">
        <v>35</v>
      </c>
      <c r="AB7" s="13">
        <v>134</v>
      </c>
      <c r="AC7" s="13">
        <v>261</v>
      </c>
      <c r="AD7" s="13">
        <v>65</v>
      </c>
      <c r="AE7" s="13">
        <v>18</v>
      </c>
      <c r="AF7" s="13">
        <v>27</v>
      </c>
      <c r="AH7" s="13">
        <v>9</v>
      </c>
      <c r="AJ7" s="13">
        <f t="shared" si="1"/>
        <v>0</v>
      </c>
      <c r="AK7" s="13">
        <f t="shared" si="2"/>
        <v>0</v>
      </c>
      <c r="AL7" s="13">
        <f t="shared" si="3"/>
        <v>0</v>
      </c>
      <c r="AM7" s="13">
        <f t="shared" si="4"/>
        <v>0</v>
      </c>
      <c r="AN7" s="13">
        <f t="shared" si="5"/>
        <v>0</v>
      </c>
      <c r="AO7" s="13">
        <f t="shared" si="6"/>
        <v>0</v>
      </c>
      <c r="AP7" s="13">
        <f t="shared" si="7"/>
        <v>0</v>
      </c>
      <c r="AQ7" s="13">
        <f t="shared" ref="AQ7:AQ68" si="22">L7+AA7</f>
        <v>35</v>
      </c>
      <c r="AR7" s="13">
        <f t="shared" si="9"/>
        <v>151</v>
      </c>
      <c r="AS7" s="13">
        <f>(N7+AC7)-1</f>
        <v>524</v>
      </c>
      <c r="AT7" s="13">
        <f t="shared" si="11"/>
        <v>65</v>
      </c>
      <c r="AU7" s="13">
        <f t="shared" si="12"/>
        <v>18</v>
      </c>
      <c r="AV7" s="13">
        <f t="shared" si="13"/>
        <v>53</v>
      </c>
      <c r="AW7" s="13">
        <f t="shared" si="14"/>
        <v>0</v>
      </c>
      <c r="AY7" s="13">
        <v>0</v>
      </c>
      <c r="AZ7" s="13">
        <v>0</v>
      </c>
      <c r="BA7" s="13">
        <v>0</v>
      </c>
      <c r="BB7" s="13">
        <v>35</v>
      </c>
      <c r="BC7" s="13">
        <v>151</v>
      </c>
      <c r="BD7" s="13">
        <v>524</v>
      </c>
      <c r="BE7" s="13">
        <v>65</v>
      </c>
      <c r="BG7" s="13">
        <f t="shared" si="15"/>
        <v>151</v>
      </c>
      <c r="BH7" s="13">
        <f t="shared" si="16"/>
        <v>559</v>
      </c>
      <c r="BI7" s="13">
        <f t="shared" si="17"/>
        <v>65</v>
      </c>
      <c r="BK7" s="13">
        <v>151</v>
      </c>
      <c r="BL7" s="13">
        <v>559</v>
      </c>
      <c r="BM7" s="13">
        <v>65</v>
      </c>
      <c r="BO7" s="16">
        <f t="shared" si="18"/>
        <v>176.3737859178548</v>
      </c>
      <c r="BQ7" s="16">
        <f t="shared" si="19"/>
        <v>-6.7457089980979754E-2</v>
      </c>
      <c r="BR7" s="16">
        <f t="shared" si="20"/>
        <v>0.50097777061227411</v>
      </c>
      <c r="BS7" s="16">
        <f t="shared" si="21"/>
        <v>-0.43352068063129362</v>
      </c>
    </row>
    <row r="8" spans="1:81" x14ac:dyDescent="0.2">
      <c r="A8" s="13" t="s">
        <v>3</v>
      </c>
      <c r="B8" s="13" t="s">
        <v>58</v>
      </c>
      <c r="C8" s="13" t="s">
        <v>180</v>
      </c>
      <c r="D8" s="24">
        <v>4.0999999999999996</v>
      </c>
      <c r="E8" s="13">
        <v>1</v>
      </c>
      <c r="L8" s="13">
        <v>11</v>
      </c>
      <c r="T8" s="13">
        <v>2</v>
      </c>
      <c r="Z8" s="13">
        <v>3</v>
      </c>
      <c r="AA8" s="13">
        <v>4</v>
      </c>
      <c r="AE8" s="13">
        <v>3</v>
      </c>
      <c r="AH8" s="13">
        <v>7</v>
      </c>
      <c r="AJ8" s="13">
        <f t="shared" si="1"/>
        <v>3</v>
      </c>
      <c r="AK8" s="13">
        <f t="shared" si="2"/>
        <v>0</v>
      </c>
      <c r="AL8" s="13">
        <f t="shared" si="3"/>
        <v>0</v>
      </c>
      <c r="AM8" s="13">
        <f t="shared" si="4"/>
        <v>0</v>
      </c>
      <c r="AN8" s="13">
        <f t="shared" si="5"/>
        <v>0</v>
      </c>
      <c r="AO8" s="13">
        <f t="shared" si="6"/>
        <v>0</v>
      </c>
      <c r="AP8" s="13">
        <f t="shared" si="7"/>
        <v>3</v>
      </c>
      <c r="AQ8" s="13">
        <f>(L8+AA8)-1</f>
        <v>14</v>
      </c>
      <c r="AR8" s="13">
        <f t="shared" si="9"/>
        <v>0</v>
      </c>
      <c r="AS8" s="13">
        <f t="shared" si="10"/>
        <v>0</v>
      </c>
      <c r="AT8" s="13">
        <f t="shared" si="11"/>
        <v>0</v>
      </c>
      <c r="AU8" s="13">
        <f t="shared" si="12"/>
        <v>3</v>
      </c>
      <c r="AV8" s="13">
        <f t="shared" si="13"/>
        <v>0</v>
      </c>
      <c r="AW8" s="13">
        <f t="shared" si="14"/>
        <v>0</v>
      </c>
      <c r="AY8" s="13">
        <v>0</v>
      </c>
      <c r="AZ8" s="13">
        <v>0</v>
      </c>
      <c r="BA8" s="13">
        <v>3</v>
      </c>
      <c r="BB8" s="13">
        <v>14</v>
      </c>
      <c r="BC8" s="13">
        <v>0</v>
      </c>
      <c r="BD8" s="13">
        <v>0</v>
      </c>
      <c r="BE8" s="13">
        <v>0</v>
      </c>
      <c r="BG8" s="13">
        <f t="shared" si="15"/>
        <v>3</v>
      </c>
      <c r="BH8" s="13">
        <f t="shared" si="16"/>
        <v>14</v>
      </c>
      <c r="BI8" s="13">
        <f t="shared" si="17"/>
        <v>0</v>
      </c>
      <c r="BK8" s="13">
        <v>3</v>
      </c>
      <c r="BL8" s="13">
        <v>14</v>
      </c>
      <c r="BM8" s="28">
        <v>0.1</v>
      </c>
      <c r="BO8" s="16">
        <f t="shared" si="18"/>
        <v>1.6134286460245437</v>
      </c>
      <c r="BQ8" s="16">
        <f t="shared" si="19"/>
        <v>0.26937149125369558</v>
      </c>
      <c r="BR8" s="16">
        <f t="shared" si="20"/>
        <v>0.93837827221227121</v>
      </c>
      <c r="BS8" s="16">
        <f t="shared" si="21"/>
        <v>-1.2077497634659669</v>
      </c>
    </row>
    <row r="9" spans="1:81" x14ac:dyDescent="0.2">
      <c r="A9" s="13" t="s">
        <v>6</v>
      </c>
      <c r="B9" s="13" t="s">
        <v>59</v>
      </c>
      <c r="C9" s="13" t="s">
        <v>182</v>
      </c>
      <c r="D9" s="24">
        <v>5.0999999999999996</v>
      </c>
      <c r="G9" s="13">
        <v>6</v>
      </c>
      <c r="I9" s="13">
        <v>5</v>
      </c>
      <c r="K9" s="13">
        <v>47</v>
      </c>
      <c r="L9" s="13">
        <v>32</v>
      </c>
      <c r="O9" s="13">
        <v>6</v>
      </c>
      <c r="P9" s="13">
        <v>15</v>
      </c>
      <c r="V9" s="13">
        <v>1</v>
      </c>
      <c r="X9" s="13">
        <v>2</v>
      </c>
      <c r="Z9" s="13">
        <v>80</v>
      </c>
      <c r="AA9" s="13">
        <v>30</v>
      </c>
      <c r="AD9" s="13">
        <v>21</v>
      </c>
      <c r="AE9" s="13">
        <v>11</v>
      </c>
      <c r="AH9" s="13">
        <v>7</v>
      </c>
      <c r="AJ9" s="13">
        <f t="shared" si="1"/>
        <v>0</v>
      </c>
      <c r="AK9" s="13">
        <f t="shared" si="2"/>
        <v>0</v>
      </c>
      <c r="AL9" s="13">
        <f t="shared" si="3"/>
        <v>7</v>
      </c>
      <c r="AM9" s="13">
        <f t="shared" si="4"/>
        <v>0</v>
      </c>
      <c r="AN9" s="13">
        <f t="shared" si="5"/>
        <v>7</v>
      </c>
      <c r="AO9" s="13">
        <f t="shared" si="6"/>
        <v>0</v>
      </c>
      <c r="AP9" s="13">
        <f t="shared" si="7"/>
        <v>127</v>
      </c>
      <c r="AQ9" s="13">
        <f t="shared" ref="AQ9:AQ10" si="23">(L9+AA9)-1</f>
        <v>61</v>
      </c>
      <c r="AR9" s="13">
        <f t="shared" si="9"/>
        <v>0</v>
      </c>
      <c r="AS9" s="13">
        <f t="shared" si="10"/>
        <v>0</v>
      </c>
      <c r="AT9" s="13">
        <f t="shared" si="11"/>
        <v>27</v>
      </c>
      <c r="AU9" s="13">
        <f t="shared" si="12"/>
        <v>26</v>
      </c>
      <c r="AV9" s="13">
        <f t="shared" si="13"/>
        <v>0</v>
      </c>
      <c r="AW9" s="13">
        <f t="shared" si="14"/>
        <v>0</v>
      </c>
      <c r="AY9" s="13">
        <v>7</v>
      </c>
      <c r="AZ9" s="13">
        <v>7</v>
      </c>
      <c r="BA9" s="13">
        <v>127</v>
      </c>
      <c r="BB9" s="13">
        <v>61</v>
      </c>
      <c r="BC9" s="13">
        <v>0</v>
      </c>
      <c r="BD9" s="13">
        <v>0</v>
      </c>
      <c r="BE9" s="13">
        <v>27</v>
      </c>
      <c r="BG9" s="13">
        <f t="shared" si="15"/>
        <v>141</v>
      </c>
      <c r="BH9" s="13">
        <f t="shared" si="16"/>
        <v>61</v>
      </c>
      <c r="BI9" s="13">
        <f t="shared" si="17"/>
        <v>27</v>
      </c>
      <c r="BK9" s="13">
        <v>141</v>
      </c>
      <c r="BL9" s="13">
        <v>61</v>
      </c>
      <c r="BM9" s="13">
        <v>27</v>
      </c>
      <c r="BO9" s="16">
        <f t="shared" si="18"/>
        <v>61.466370668348915</v>
      </c>
      <c r="BQ9" s="16">
        <f t="shared" si="19"/>
        <v>0.36058154204700188</v>
      </c>
      <c r="BR9" s="16">
        <f t="shared" si="20"/>
        <v>-3.3077355976109716E-3</v>
      </c>
      <c r="BS9" s="16">
        <f t="shared" si="21"/>
        <v>-0.35727380644939066</v>
      </c>
    </row>
    <row r="10" spans="1:81" x14ac:dyDescent="0.2">
      <c r="A10" s="13" t="s">
        <v>6</v>
      </c>
      <c r="B10" s="16" t="s">
        <v>60</v>
      </c>
      <c r="C10" s="13" t="s">
        <v>182</v>
      </c>
      <c r="D10" s="25">
        <v>5.2</v>
      </c>
      <c r="K10" s="13">
        <v>80</v>
      </c>
      <c r="L10" s="13">
        <v>64</v>
      </c>
      <c r="O10" s="13">
        <v>9</v>
      </c>
      <c r="P10" s="13">
        <v>9</v>
      </c>
      <c r="Z10" s="13">
        <v>184</v>
      </c>
      <c r="AA10" s="13">
        <v>81</v>
      </c>
      <c r="AB10" s="13">
        <v>1</v>
      </c>
      <c r="AD10" s="13">
        <v>39</v>
      </c>
      <c r="AE10" s="13">
        <v>29</v>
      </c>
      <c r="AH10" s="13">
        <v>7</v>
      </c>
      <c r="AJ10" s="13">
        <f t="shared" si="1"/>
        <v>0</v>
      </c>
      <c r="AK10" s="13">
        <f t="shared" si="2"/>
        <v>0</v>
      </c>
      <c r="AL10" s="13">
        <f t="shared" si="3"/>
        <v>0</v>
      </c>
      <c r="AM10" s="13">
        <f t="shared" si="4"/>
        <v>0</v>
      </c>
      <c r="AN10" s="13">
        <f t="shared" si="5"/>
        <v>0</v>
      </c>
      <c r="AO10" s="13">
        <f t="shared" si="6"/>
        <v>0</v>
      </c>
      <c r="AP10" s="13">
        <f t="shared" si="7"/>
        <v>264</v>
      </c>
      <c r="AQ10" s="13">
        <f t="shared" si="23"/>
        <v>144</v>
      </c>
      <c r="AR10" s="13">
        <f t="shared" si="9"/>
        <v>1</v>
      </c>
      <c r="AS10" s="13">
        <f t="shared" si="10"/>
        <v>0</v>
      </c>
      <c r="AT10" s="13">
        <f t="shared" si="11"/>
        <v>48</v>
      </c>
      <c r="AU10" s="13">
        <f t="shared" si="12"/>
        <v>38</v>
      </c>
      <c r="AV10" s="13">
        <f t="shared" si="13"/>
        <v>0</v>
      </c>
      <c r="AW10" s="13">
        <f t="shared" si="14"/>
        <v>0</v>
      </c>
      <c r="AY10" s="13">
        <v>0</v>
      </c>
      <c r="AZ10" s="13">
        <v>0</v>
      </c>
      <c r="BA10" s="13">
        <v>264</v>
      </c>
      <c r="BB10" s="13">
        <v>144</v>
      </c>
      <c r="BC10" s="13">
        <v>1</v>
      </c>
      <c r="BD10" s="13">
        <v>0</v>
      </c>
      <c r="BE10" s="13">
        <v>48</v>
      </c>
      <c r="BG10" s="13">
        <f t="shared" si="15"/>
        <v>265</v>
      </c>
      <c r="BH10" s="13">
        <f t="shared" si="16"/>
        <v>144</v>
      </c>
      <c r="BI10" s="13">
        <f t="shared" si="17"/>
        <v>48</v>
      </c>
      <c r="BK10" s="13">
        <v>265</v>
      </c>
      <c r="BL10" s="13">
        <v>144</v>
      </c>
      <c r="BM10" s="13">
        <v>48</v>
      </c>
      <c r="BO10" s="16">
        <f t="shared" si="18"/>
        <v>122.35353869066591</v>
      </c>
      <c r="BQ10" s="16">
        <f t="shared" si="19"/>
        <v>0.3356293394675931</v>
      </c>
      <c r="BR10" s="16">
        <f t="shared" si="20"/>
        <v>7.074595762603493E-2</v>
      </c>
      <c r="BS10" s="16">
        <f t="shared" si="21"/>
        <v>-0.40637529709362752</v>
      </c>
    </row>
    <row r="11" spans="1:81" x14ac:dyDescent="0.2">
      <c r="A11" s="13" t="s">
        <v>6</v>
      </c>
      <c r="B11" s="16" t="s">
        <v>61</v>
      </c>
      <c r="C11" s="13" t="s">
        <v>182</v>
      </c>
      <c r="D11" s="25">
        <v>5.3</v>
      </c>
      <c r="G11" s="13">
        <v>134</v>
      </c>
      <c r="I11" s="13">
        <v>7</v>
      </c>
      <c r="K11" s="13">
        <v>98</v>
      </c>
      <c r="L11" s="13">
        <v>26</v>
      </c>
      <c r="O11" s="13">
        <v>1</v>
      </c>
      <c r="P11" s="13">
        <v>21</v>
      </c>
      <c r="T11" s="13">
        <v>2</v>
      </c>
      <c r="V11" s="13">
        <v>111</v>
      </c>
      <c r="X11" s="13">
        <v>15</v>
      </c>
      <c r="Z11" s="13">
        <v>81</v>
      </c>
      <c r="AA11" s="13">
        <v>50</v>
      </c>
      <c r="AD11" s="13">
        <v>3</v>
      </c>
      <c r="AE11" s="13">
        <v>9</v>
      </c>
      <c r="AH11" s="13">
        <v>2</v>
      </c>
      <c r="AJ11" s="13">
        <f t="shared" si="1"/>
        <v>2</v>
      </c>
      <c r="AK11" s="13">
        <f t="shared" si="2"/>
        <v>0</v>
      </c>
      <c r="AL11" s="13">
        <f>(G11+V11)-1</f>
        <v>244</v>
      </c>
      <c r="AM11" s="13">
        <f t="shared" si="4"/>
        <v>0</v>
      </c>
      <c r="AN11" s="13">
        <f t="shared" si="5"/>
        <v>22</v>
      </c>
      <c r="AO11" s="13">
        <f t="shared" si="6"/>
        <v>0</v>
      </c>
      <c r="AP11" s="13">
        <f t="shared" si="7"/>
        <v>179</v>
      </c>
      <c r="AQ11" s="13">
        <f t="shared" si="22"/>
        <v>76</v>
      </c>
      <c r="AR11" s="13">
        <f t="shared" si="9"/>
        <v>0</v>
      </c>
      <c r="AS11" s="13">
        <f t="shared" si="10"/>
        <v>0</v>
      </c>
      <c r="AT11" s="13">
        <f t="shared" si="11"/>
        <v>4</v>
      </c>
      <c r="AU11" s="13">
        <f t="shared" si="12"/>
        <v>30</v>
      </c>
      <c r="AV11" s="13">
        <f t="shared" si="13"/>
        <v>0</v>
      </c>
      <c r="AW11" s="13">
        <f t="shared" si="14"/>
        <v>0</v>
      </c>
      <c r="AY11" s="13">
        <v>244</v>
      </c>
      <c r="AZ11" s="13">
        <v>22</v>
      </c>
      <c r="BA11" s="13">
        <v>179</v>
      </c>
      <c r="BB11" s="13">
        <v>76</v>
      </c>
      <c r="BC11" s="13">
        <v>0</v>
      </c>
      <c r="BD11" s="13">
        <v>0</v>
      </c>
      <c r="BE11" s="13">
        <v>4</v>
      </c>
      <c r="BG11" s="13">
        <f t="shared" si="15"/>
        <v>445</v>
      </c>
      <c r="BH11" s="13">
        <f t="shared" si="16"/>
        <v>76</v>
      </c>
      <c r="BI11" s="13">
        <f t="shared" si="17"/>
        <v>4</v>
      </c>
      <c r="BK11" s="13">
        <v>445</v>
      </c>
      <c r="BL11" s="13">
        <v>76</v>
      </c>
      <c r="BM11" s="13">
        <v>4</v>
      </c>
      <c r="BO11" s="16">
        <f t="shared" si="18"/>
        <v>51.334720076478391</v>
      </c>
      <c r="BQ11" s="16">
        <f t="shared" si="19"/>
        <v>0.93794881278437003</v>
      </c>
      <c r="BR11" s="16">
        <f t="shared" si="20"/>
        <v>0.1704023940842298</v>
      </c>
      <c r="BS11" s="16">
        <f t="shared" si="21"/>
        <v>-1.1083512068685992</v>
      </c>
    </row>
    <row r="12" spans="1:81" x14ac:dyDescent="0.2">
      <c r="A12" s="13" t="s">
        <v>7</v>
      </c>
      <c r="B12" s="13" t="s">
        <v>85</v>
      </c>
      <c r="C12" s="13" t="s">
        <v>183</v>
      </c>
      <c r="D12" s="25">
        <v>6.1</v>
      </c>
      <c r="E12" s="13">
        <v>2</v>
      </c>
      <c r="G12" s="13">
        <v>95</v>
      </c>
      <c r="I12" s="13">
        <v>10</v>
      </c>
      <c r="K12" s="13">
        <v>29</v>
      </c>
      <c r="L12" s="13">
        <v>3</v>
      </c>
      <c r="T12" s="13">
        <v>2</v>
      </c>
      <c r="V12" s="13">
        <v>142</v>
      </c>
      <c r="X12" s="13">
        <v>4</v>
      </c>
      <c r="Z12" s="13">
        <v>86</v>
      </c>
      <c r="AA12" s="13">
        <v>93</v>
      </c>
      <c r="AD12" s="13">
        <v>9</v>
      </c>
      <c r="AE12" s="13">
        <v>3</v>
      </c>
      <c r="AH12" s="13">
        <v>2</v>
      </c>
      <c r="AJ12" s="13">
        <f t="shared" si="1"/>
        <v>4</v>
      </c>
      <c r="AK12" s="13">
        <f t="shared" si="2"/>
        <v>0</v>
      </c>
      <c r="AL12" s="13">
        <f t="shared" ref="AL12:AL14" si="24">(G12+V12)-1</f>
        <v>236</v>
      </c>
      <c r="AM12" s="13">
        <f t="shared" si="4"/>
        <v>0</v>
      </c>
      <c r="AN12" s="13">
        <f t="shared" si="5"/>
        <v>14</v>
      </c>
      <c r="AO12" s="13">
        <f t="shared" si="6"/>
        <v>0</v>
      </c>
      <c r="AP12" s="13">
        <f t="shared" si="7"/>
        <v>115</v>
      </c>
      <c r="AQ12" s="13">
        <f t="shared" si="22"/>
        <v>96</v>
      </c>
      <c r="AR12" s="13">
        <f t="shared" si="9"/>
        <v>0</v>
      </c>
      <c r="AS12" s="13">
        <f t="shared" si="10"/>
        <v>0</v>
      </c>
      <c r="AT12" s="13">
        <f t="shared" si="11"/>
        <v>9</v>
      </c>
      <c r="AU12" s="13">
        <f t="shared" si="12"/>
        <v>3</v>
      </c>
      <c r="AV12" s="13">
        <f t="shared" si="13"/>
        <v>0</v>
      </c>
      <c r="AW12" s="13">
        <f t="shared" si="14"/>
        <v>0</v>
      </c>
      <c r="AY12" s="13">
        <v>236</v>
      </c>
      <c r="AZ12" s="13">
        <v>14</v>
      </c>
      <c r="BA12" s="13">
        <v>115</v>
      </c>
      <c r="BB12" s="13">
        <v>96</v>
      </c>
      <c r="BC12" s="13">
        <v>0</v>
      </c>
      <c r="BD12" s="13">
        <v>0</v>
      </c>
      <c r="BE12" s="13">
        <v>9</v>
      </c>
      <c r="BG12" s="13">
        <f t="shared" si="15"/>
        <v>365</v>
      </c>
      <c r="BH12" s="13">
        <f t="shared" si="16"/>
        <v>96</v>
      </c>
      <c r="BI12" s="13">
        <f t="shared" si="17"/>
        <v>9</v>
      </c>
      <c r="BK12" s="13">
        <v>365</v>
      </c>
      <c r="BL12" s="13">
        <v>96</v>
      </c>
      <c r="BM12" s="13">
        <v>9</v>
      </c>
      <c r="BO12" s="16">
        <f t="shared" si="18"/>
        <v>68.066831642296862</v>
      </c>
      <c r="BQ12" s="16">
        <f t="shared" si="19"/>
        <v>0.72935732881135229</v>
      </c>
      <c r="BR12" s="16">
        <f t="shared" si="20"/>
        <v>0.14933569739444594</v>
      </c>
      <c r="BS12" s="16">
        <f t="shared" si="21"/>
        <v>-0.87869302620579759</v>
      </c>
    </row>
    <row r="13" spans="1:81" x14ac:dyDescent="0.2">
      <c r="A13" s="13" t="s">
        <v>7</v>
      </c>
      <c r="B13" s="13" t="s">
        <v>47</v>
      </c>
      <c r="C13" s="13" t="s">
        <v>183</v>
      </c>
      <c r="D13" s="25">
        <v>6.2</v>
      </c>
      <c r="E13" s="13">
        <v>3</v>
      </c>
      <c r="G13" s="13">
        <v>213</v>
      </c>
      <c r="I13" s="13">
        <v>2</v>
      </c>
      <c r="K13" s="13">
        <v>34</v>
      </c>
      <c r="L13" s="13">
        <v>16</v>
      </c>
      <c r="T13" s="13">
        <v>5</v>
      </c>
      <c r="V13" s="13">
        <v>300</v>
      </c>
      <c r="X13" s="13">
        <v>5</v>
      </c>
      <c r="Z13" s="13">
        <v>37</v>
      </c>
      <c r="AA13" s="13">
        <v>19</v>
      </c>
      <c r="AD13" s="13">
        <v>1</v>
      </c>
      <c r="AH13" s="13">
        <v>2</v>
      </c>
      <c r="AJ13" s="13">
        <f t="shared" si="1"/>
        <v>8</v>
      </c>
      <c r="AK13" s="13">
        <f t="shared" si="2"/>
        <v>0</v>
      </c>
      <c r="AL13" s="13">
        <f t="shared" si="24"/>
        <v>512</v>
      </c>
      <c r="AM13" s="13">
        <f t="shared" si="4"/>
        <v>0</v>
      </c>
      <c r="AN13" s="13">
        <f t="shared" si="5"/>
        <v>7</v>
      </c>
      <c r="AO13" s="13">
        <f t="shared" si="6"/>
        <v>0</v>
      </c>
      <c r="AP13" s="13">
        <f t="shared" si="7"/>
        <v>71</v>
      </c>
      <c r="AQ13" s="13">
        <f t="shared" si="22"/>
        <v>35</v>
      </c>
      <c r="AR13" s="13">
        <f t="shared" si="9"/>
        <v>0</v>
      </c>
      <c r="AS13" s="13">
        <f t="shared" si="10"/>
        <v>0</v>
      </c>
      <c r="AT13" s="13">
        <f t="shared" si="11"/>
        <v>1</v>
      </c>
      <c r="AU13" s="13">
        <f t="shared" si="12"/>
        <v>0</v>
      </c>
      <c r="AV13" s="13">
        <f t="shared" si="13"/>
        <v>0</v>
      </c>
      <c r="AW13" s="13">
        <f t="shared" si="14"/>
        <v>0</v>
      </c>
      <c r="AY13" s="13">
        <v>512</v>
      </c>
      <c r="AZ13" s="13">
        <v>7</v>
      </c>
      <c r="BA13" s="13">
        <v>71</v>
      </c>
      <c r="BB13" s="13">
        <v>35</v>
      </c>
      <c r="BC13" s="13">
        <v>0</v>
      </c>
      <c r="BD13" s="13">
        <v>0</v>
      </c>
      <c r="BE13" s="13">
        <v>1</v>
      </c>
      <c r="BG13" s="13">
        <f t="shared" si="15"/>
        <v>590</v>
      </c>
      <c r="BH13" s="13">
        <f t="shared" si="16"/>
        <v>35</v>
      </c>
      <c r="BI13" s="13">
        <f t="shared" si="17"/>
        <v>1</v>
      </c>
      <c r="BK13" s="13">
        <v>590</v>
      </c>
      <c r="BL13" s="13">
        <v>35</v>
      </c>
      <c r="BM13" s="13">
        <v>1</v>
      </c>
      <c r="BO13" s="16">
        <f t="shared" si="18"/>
        <v>27.435108705516793</v>
      </c>
      <c r="BQ13" s="16">
        <f t="shared" si="19"/>
        <v>1.3325453263113376</v>
      </c>
      <c r="BR13" s="16">
        <f t="shared" si="20"/>
        <v>0.10576135901946909</v>
      </c>
      <c r="BS13" s="16">
        <f t="shared" si="21"/>
        <v>-1.4383066853308064</v>
      </c>
    </row>
    <row r="14" spans="1:81" x14ac:dyDescent="0.2">
      <c r="A14" s="13" t="s">
        <v>7</v>
      </c>
      <c r="B14" s="13" t="s">
        <v>46</v>
      </c>
      <c r="C14" s="13" t="s">
        <v>183</v>
      </c>
      <c r="D14" s="25">
        <v>6.3</v>
      </c>
      <c r="G14" s="13">
        <v>132</v>
      </c>
      <c r="I14" s="13">
        <v>13</v>
      </c>
      <c r="K14" s="13">
        <v>50</v>
      </c>
      <c r="L14" s="13">
        <v>14</v>
      </c>
      <c r="V14" s="13">
        <v>188</v>
      </c>
      <c r="X14" s="13">
        <v>2</v>
      </c>
      <c r="Z14" s="13">
        <v>38</v>
      </c>
      <c r="AA14" s="13">
        <v>70</v>
      </c>
      <c r="AD14" s="13">
        <v>2</v>
      </c>
      <c r="AE14" s="13">
        <v>8</v>
      </c>
      <c r="AH14" s="13">
        <v>2</v>
      </c>
      <c r="AJ14" s="13">
        <f t="shared" si="1"/>
        <v>0</v>
      </c>
      <c r="AK14" s="13">
        <f t="shared" si="2"/>
        <v>0</v>
      </c>
      <c r="AL14" s="13">
        <f t="shared" si="24"/>
        <v>319</v>
      </c>
      <c r="AM14" s="13">
        <f t="shared" si="4"/>
        <v>0</v>
      </c>
      <c r="AN14" s="13">
        <f t="shared" si="5"/>
        <v>15</v>
      </c>
      <c r="AO14" s="13">
        <f t="shared" si="6"/>
        <v>0</v>
      </c>
      <c r="AP14" s="13">
        <f t="shared" si="7"/>
        <v>88</v>
      </c>
      <c r="AQ14" s="13">
        <f t="shared" si="22"/>
        <v>84</v>
      </c>
      <c r="AR14" s="13">
        <f t="shared" si="9"/>
        <v>0</v>
      </c>
      <c r="AS14" s="13">
        <f t="shared" si="10"/>
        <v>0</v>
      </c>
      <c r="AT14" s="13">
        <f t="shared" si="11"/>
        <v>2</v>
      </c>
      <c r="AU14" s="13">
        <f t="shared" si="12"/>
        <v>8</v>
      </c>
      <c r="AV14" s="13">
        <f t="shared" si="13"/>
        <v>0</v>
      </c>
      <c r="AW14" s="13">
        <f t="shared" si="14"/>
        <v>0</v>
      </c>
      <c r="AY14" s="13">
        <v>319</v>
      </c>
      <c r="AZ14" s="13">
        <v>15</v>
      </c>
      <c r="BA14" s="13">
        <v>88</v>
      </c>
      <c r="BB14" s="13">
        <v>84</v>
      </c>
      <c r="BC14" s="13">
        <v>0</v>
      </c>
      <c r="BD14" s="13">
        <v>0</v>
      </c>
      <c r="BE14" s="13">
        <v>2</v>
      </c>
      <c r="BG14" s="13">
        <f t="shared" si="15"/>
        <v>422</v>
      </c>
      <c r="BH14" s="13">
        <f t="shared" si="16"/>
        <v>84</v>
      </c>
      <c r="BI14" s="13">
        <f t="shared" si="17"/>
        <v>2</v>
      </c>
      <c r="BK14" s="13">
        <v>422</v>
      </c>
      <c r="BL14" s="13">
        <v>84</v>
      </c>
      <c r="BM14" s="13">
        <v>2</v>
      </c>
      <c r="BO14" s="16">
        <f t="shared" si="18"/>
        <v>41.387949537175885</v>
      </c>
      <c r="BQ14" s="16">
        <f t="shared" si="19"/>
        <v>1.0084385400658284</v>
      </c>
      <c r="BR14" s="16">
        <f t="shared" si="20"/>
        <v>0.30740537516603633</v>
      </c>
      <c r="BS14" s="16">
        <f t="shared" si="21"/>
        <v>-1.3158439152318642</v>
      </c>
    </row>
    <row r="15" spans="1:81" x14ac:dyDescent="0.2">
      <c r="A15" s="13" t="s">
        <v>7</v>
      </c>
      <c r="B15" s="13" t="s">
        <v>159</v>
      </c>
      <c r="C15" s="13" t="s">
        <v>183</v>
      </c>
      <c r="D15" s="24">
        <v>6.4</v>
      </c>
      <c r="G15" s="13">
        <v>6</v>
      </c>
      <c r="I15" s="13">
        <v>1</v>
      </c>
      <c r="K15" s="13">
        <v>52</v>
      </c>
      <c r="L15" s="13">
        <v>43</v>
      </c>
      <c r="O15" s="13">
        <v>2</v>
      </c>
      <c r="P15" s="13">
        <v>15</v>
      </c>
      <c r="V15" s="13">
        <v>9</v>
      </c>
      <c r="X15" s="13">
        <v>1</v>
      </c>
      <c r="Z15" s="13">
        <v>92</v>
      </c>
      <c r="AA15" s="13">
        <v>42</v>
      </c>
      <c r="AE15" s="13">
        <v>7</v>
      </c>
      <c r="AH15" s="13">
        <v>11</v>
      </c>
      <c r="AJ15" s="13">
        <f t="shared" si="1"/>
        <v>0</v>
      </c>
      <c r="AK15" s="13">
        <f t="shared" si="2"/>
        <v>0</v>
      </c>
      <c r="AL15" s="13">
        <f t="shared" si="3"/>
        <v>15</v>
      </c>
      <c r="AM15" s="13">
        <f t="shared" si="4"/>
        <v>0</v>
      </c>
      <c r="AN15" s="13">
        <f t="shared" si="5"/>
        <v>2</v>
      </c>
      <c r="AO15" s="13">
        <f t="shared" si="6"/>
        <v>0</v>
      </c>
      <c r="AP15" s="13">
        <f t="shared" si="7"/>
        <v>144</v>
      </c>
      <c r="AQ15" s="13">
        <f t="shared" si="22"/>
        <v>85</v>
      </c>
      <c r="AR15" s="13">
        <f t="shared" si="9"/>
        <v>0</v>
      </c>
      <c r="AS15" s="13">
        <f t="shared" si="10"/>
        <v>0</v>
      </c>
      <c r="AT15" s="13">
        <f t="shared" si="11"/>
        <v>2</v>
      </c>
      <c r="AU15" s="13">
        <f>(P15+AE15)-1</f>
        <v>21</v>
      </c>
      <c r="AV15" s="13">
        <f t="shared" si="13"/>
        <v>0</v>
      </c>
      <c r="AW15" s="13">
        <f t="shared" si="14"/>
        <v>0</v>
      </c>
      <c r="AY15" s="13">
        <v>15</v>
      </c>
      <c r="AZ15" s="13">
        <v>2</v>
      </c>
      <c r="BA15" s="13">
        <v>144</v>
      </c>
      <c r="BB15" s="13">
        <v>85</v>
      </c>
      <c r="BC15" s="13">
        <v>0</v>
      </c>
      <c r="BD15" s="13">
        <v>0</v>
      </c>
      <c r="BE15" s="13">
        <v>2</v>
      </c>
      <c r="BG15" s="13">
        <f t="shared" si="15"/>
        <v>161</v>
      </c>
      <c r="BH15" s="13">
        <f t="shared" si="16"/>
        <v>85</v>
      </c>
      <c r="BI15" s="13">
        <f t="shared" si="17"/>
        <v>2</v>
      </c>
      <c r="BK15" s="13">
        <v>161</v>
      </c>
      <c r="BL15" s="13">
        <v>85</v>
      </c>
      <c r="BM15" s="13">
        <v>2</v>
      </c>
      <c r="BO15" s="16">
        <f t="shared" si="18"/>
        <v>30.13641578790925</v>
      </c>
      <c r="BQ15" s="16">
        <f t="shared" si="19"/>
        <v>0.72773427689514181</v>
      </c>
      <c r="BR15" s="16">
        <f t="shared" si="20"/>
        <v>0.45032732657758484</v>
      </c>
      <c r="BS15" s="16">
        <f t="shared" si="21"/>
        <v>-1.1780616034727267</v>
      </c>
    </row>
    <row r="16" spans="1:81" x14ac:dyDescent="0.2">
      <c r="A16" s="13" t="s">
        <v>7</v>
      </c>
      <c r="B16" s="13" t="s">
        <v>84</v>
      </c>
      <c r="C16" s="13" t="s">
        <v>183</v>
      </c>
      <c r="D16" s="25">
        <v>6.5</v>
      </c>
      <c r="E16" s="13">
        <v>2</v>
      </c>
      <c r="G16" s="13">
        <v>409</v>
      </c>
      <c r="K16" s="13">
        <v>12</v>
      </c>
      <c r="L16" s="13">
        <v>18</v>
      </c>
      <c r="P16" s="13">
        <v>1</v>
      </c>
      <c r="R16" s="13">
        <v>2</v>
      </c>
      <c r="T16" s="13">
        <v>9</v>
      </c>
      <c r="V16" s="13">
        <v>490</v>
      </c>
      <c r="AA16" s="13">
        <v>3</v>
      </c>
      <c r="AH16" s="13">
        <v>2</v>
      </c>
      <c r="AJ16" s="13">
        <f t="shared" si="1"/>
        <v>11</v>
      </c>
      <c r="AK16" s="13">
        <f t="shared" si="2"/>
        <v>0</v>
      </c>
      <c r="AL16" s="13">
        <f>(G16+V16)-1</f>
        <v>898</v>
      </c>
      <c r="AM16" s="13">
        <f t="shared" si="4"/>
        <v>0</v>
      </c>
      <c r="AN16" s="13">
        <f t="shared" si="5"/>
        <v>0</v>
      </c>
      <c r="AO16" s="13">
        <f t="shared" si="6"/>
        <v>0</v>
      </c>
      <c r="AP16" s="13">
        <f t="shared" si="7"/>
        <v>12</v>
      </c>
      <c r="AQ16" s="13">
        <f t="shared" si="22"/>
        <v>21</v>
      </c>
      <c r="AR16" s="13">
        <f t="shared" si="9"/>
        <v>0</v>
      </c>
      <c r="AS16" s="13">
        <f t="shared" si="10"/>
        <v>0</v>
      </c>
      <c r="AT16" s="13">
        <f t="shared" si="11"/>
        <v>0</v>
      </c>
      <c r="AU16" s="13">
        <f t="shared" si="12"/>
        <v>1</v>
      </c>
      <c r="AV16" s="13">
        <f t="shared" si="13"/>
        <v>0</v>
      </c>
      <c r="AW16" s="13">
        <f t="shared" si="14"/>
        <v>2</v>
      </c>
      <c r="AY16" s="13">
        <v>898</v>
      </c>
      <c r="AZ16" s="13">
        <v>0</v>
      </c>
      <c r="BA16" s="13">
        <v>12</v>
      </c>
      <c r="BB16" s="13">
        <v>21</v>
      </c>
      <c r="BC16" s="13">
        <v>0</v>
      </c>
      <c r="BD16" s="13">
        <v>0</v>
      </c>
      <c r="BE16" s="13">
        <v>0</v>
      </c>
      <c r="BG16" s="13">
        <f t="shared" si="15"/>
        <v>910</v>
      </c>
      <c r="BH16" s="13">
        <f t="shared" si="16"/>
        <v>21</v>
      </c>
      <c r="BI16" s="13">
        <f t="shared" si="17"/>
        <v>0</v>
      </c>
      <c r="BK16" s="13">
        <v>910</v>
      </c>
      <c r="BL16" s="13">
        <v>21</v>
      </c>
      <c r="BM16" s="28">
        <v>0.1</v>
      </c>
      <c r="BO16" s="16">
        <f t="shared" si="18"/>
        <v>12.409479397316982</v>
      </c>
      <c r="BQ16" s="16">
        <f t="shared" si="19"/>
        <v>1.8652878299694227</v>
      </c>
      <c r="BR16" s="16">
        <f t="shared" si="20"/>
        <v>0.22846573238224827</v>
      </c>
      <c r="BS16" s="16">
        <f t="shared" si="21"/>
        <v>-2.093753562351671</v>
      </c>
    </row>
    <row r="17" spans="1:71" x14ac:dyDescent="0.2">
      <c r="A17" s="13" t="s">
        <v>7</v>
      </c>
      <c r="B17" s="13" t="s">
        <v>45</v>
      </c>
      <c r="C17" s="13" t="s">
        <v>183</v>
      </c>
      <c r="D17" s="25">
        <v>6.6</v>
      </c>
      <c r="G17" s="13">
        <v>154</v>
      </c>
      <c r="K17" s="13">
        <v>3</v>
      </c>
      <c r="L17" s="13">
        <v>1</v>
      </c>
      <c r="V17" s="13">
        <v>225</v>
      </c>
      <c r="Z17" s="13">
        <v>38</v>
      </c>
      <c r="AA17" s="13">
        <v>32</v>
      </c>
      <c r="AD17" s="13">
        <v>4</v>
      </c>
      <c r="AE17" s="13">
        <v>2</v>
      </c>
      <c r="AH17" s="13">
        <v>2</v>
      </c>
      <c r="AJ17" s="13">
        <f t="shared" si="1"/>
        <v>0</v>
      </c>
      <c r="AK17" s="13">
        <f t="shared" si="2"/>
        <v>0</v>
      </c>
      <c r="AL17" s="13">
        <f t="shared" ref="AL17:AL19" si="25">(G17+V17)-1</f>
        <v>378</v>
      </c>
      <c r="AM17" s="13">
        <f t="shared" si="4"/>
        <v>0</v>
      </c>
      <c r="AN17" s="13">
        <f t="shared" si="5"/>
        <v>0</v>
      </c>
      <c r="AO17" s="13">
        <f t="shared" si="6"/>
        <v>0</v>
      </c>
      <c r="AP17" s="13">
        <f t="shared" si="7"/>
        <v>41</v>
      </c>
      <c r="AQ17" s="13">
        <f t="shared" si="22"/>
        <v>33</v>
      </c>
      <c r="AR17" s="13">
        <f t="shared" si="9"/>
        <v>0</v>
      </c>
      <c r="AS17" s="13">
        <f t="shared" si="10"/>
        <v>0</v>
      </c>
      <c r="AT17" s="13">
        <f t="shared" si="11"/>
        <v>4</v>
      </c>
      <c r="AU17" s="13">
        <f t="shared" si="12"/>
        <v>2</v>
      </c>
      <c r="AV17" s="13">
        <f t="shared" si="13"/>
        <v>0</v>
      </c>
      <c r="AW17" s="13">
        <f t="shared" si="14"/>
        <v>0</v>
      </c>
      <c r="AY17" s="13">
        <v>378</v>
      </c>
      <c r="AZ17" s="13">
        <v>0</v>
      </c>
      <c r="BA17" s="13">
        <v>41</v>
      </c>
      <c r="BB17" s="13">
        <v>33</v>
      </c>
      <c r="BC17" s="13">
        <v>0</v>
      </c>
      <c r="BD17" s="13">
        <v>0</v>
      </c>
      <c r="BE17" s="13">
        <v>4</v>
      </c>
      <c r="BG17" s="13">
        <f t="shared" si="15"/>
        <v>419</v>
      </c>
      <c r="BH17" s="13">
        <f t="shared" si="16"/>
        <v>33</v>
      </c>
      <c r="BI17" s="13">
        <f t="shared" si="17"/>
        <v>4</v>
      </c>
      <c r="BK17" s="13">
        <v>419</v>
      </c>
      <c r="BL17" s="13">
        <v>33</v>
      </c>
      <c r="BM17" s="13">
        <v>4</v>
      </c>
      <c r="BO17" s="16">
        <f t="shared" si="18"/>
        <v>38.100380952508395</v>
      </c>
      <c r="BQ17" s="16">
        <f t="shared" si="19"/>
        <v>1.0412847049089136</v>
      </c>
      <c r="BR17" s="16">
        <f t="shared" si="20"/>
        <v>-6.2415378179494128E-2</v>
      </c>
      <c r="BS17" s="16">
        <f t="shared" si="21"/>
        <v>-0.97886932672941918</v>
      </c>
    </row>
    <row r="18" spans="1:71" x14ac:dyDescent="0.2">
      <c r="A18" s="13" t="s">
        <v>7</v>
      </c>
      <c r="B18" s="13" t="s">
        <v>101</v>
      </c>
      <c r="C18" s="13" t="s">
        <v>183</v>
      </c>
      <c r="D18" s="25">
        <v>6.7</v>
      </c>
      <c r="G18" s="13">
        <v>230</v>
      </c>
      <c r="K18" s="13">
        <v>90</v>
      </c>
      <c r="L18" s="13">
        <v>68</v>
      </c>
      <c r="O18" s="13">
        <v>13</v>
      </c>
      <c r="P18" s="13">
        <v>9</v>
      </c>
      <c r="V18" s="13">
        <v>187</v>
      </c>
      <c r="Z18" s="13">
        <v>15</v>
      </c>
      <c r="AA18" s="13">
        <v>7</v>
      </c>
      <c r="AH18" s="13">
        <v>2</v>
      </c>
      <c r="AJ18" s="13">
        <f t="shared" si="1"/>
        <v>0</v>
      </c>
      <c r="AK18" s="13">
        <f t="shared" si="2"/>
        <v>0</v>
      </c>
      <c r="AL18" s="13">
        <f t="shared" si="25"/>
        <v>416</v>
      </c>
      <c r="AM18" s="13">
        <f t="shared" si="4"/>
        <v>0</v>
      </c>
      <c r="AN18" s="13">
        <f t="shared" si="5"/>
        <v>0</v>
      </c>
      <c r="AO18" s="13">
        <f t="shared" si="6"/>
        <v>0</v>
      </c>
      <c r="AP18" s="13">
        <f t="shared" si="7"/>
        <v>105</v>
      </c>
      <c r="AQ18" s="13">
        <f t="shared" si="22"/>
        <v>75</v>
      </c>
      <c r="AR18" s="13">
        <f t="shared" si="9"/>
        <v>0</v>
      </c>
      <c r="AS18" s="13">
        <f t="shared" si="10"/>
        <v>0</v>
      </c>
      <c r="AT18" s="13">
        <f t="shared" si="11"/>
        <v>13</v>
      </c>
      <c r="AU18" s="13">
        <f t="shared" si="12"/>
        <v>9</v>
      </c>
      <c r="AV18" s="13">
        <f t="shared" si="13"/>
        <v>0</v>
      </c>
      <c r="AW18" s="13">
        <f t="shared" si="14"/>
        <v>0</v>
      </c>
      <c r="AY18" s="13">
        <v>416</v>
      </c>
      <c r="AZ18" s="13">
        <v>0</v>
      </c>
      <c r="BA18" s="13">
        <v>105</v>
      </c>
      <c r="BB18" s="13">
        <v>75</v>
      </c>
      <c r="BC18" s="13">
        <v>0</v>
      </c>
      <c r="BD18" s="13">
        <v>0</v>
      </c>
      <c r="BE18" s="13">
        <v>13</v>
      </c>
      <c r="BG18" s="13">
        <f t="shared" si="15"/>
        <v>521</v>
      </c>
      <c r="BH18" s="13">
        <f t="shared" si="16"/>
        <v>75</v>
      </c>
      <c r="BI18" s="13">
        <f t="shared" si="17"/>
        <v>13</v>
      </c>
      <c r="BK18" s="13">
        <v>521</v>
      </c>
      <c r="BL18" s="13">
        <v>75</v>
      </c>
      <c r="BM18" s="13">
        <v>13</v>
      </c>
      <c r="BO18" s="16">
        <f t="shared" si="18"/>
        <v>79.789812833908059</v>
      </c>
      <c r="BQ18" s="16">
        <f t="shared" si="19"/>
        <v>0.81489027696683736</v>
      </c>
      <c r="BR18" s="16">
        <f t="shared" si="20"/>
        <v>-2.6886182940987071E-2</v>
      </c>
      <c r="BS18" s="16">
        <f t="shared" si="21"/>
        <v>-0.78800409402585037</v>
      </c>
    </row>
    <row r="19" spans="1:71" x14ac:dyDescent="0.2">
      <c r="A19" s="13" t="s">
        <v>7</v>
      </c>
      <c r="B19" s="13" t="s">
        <v>86</v>
      </c>
      <c r="C19" s="13" t="s">
        <v>183</v>
      </c>
      <c r="D19" s="25">
        <v>6.8</v>
      </c>
      <c r="G19" s="13">
        <v>178</v>
      </c>
      <c r="I19" s="13">
        <v>3</v>
      </c>
      <c r="K19" s="13">
        <v>54</v>
      </c>
      <c r="L19" s="13">
        <v>10</v>
      </c>
      <c r="O19" s="13">
        <v>6</v>
      </c>
      <c r="T19" s="13">
        <v>29</v>
      </c>
      <c r="V19" s="13">
        <v>127</v>
      </c>
      <c r="X19" s="13">
        <v>1</v>
      </c>
      <c r="Z19" s="13">
        <v>15</v>
      </c>
      <c r="AA19" s="13">
        <v>17</v>
      </c>
      <c r="AD19" s="13">
        <v>1</v>
      </c>
      <c r="AE19" s="13">
        <v>2</v>
      </c>
      <c r="AH19" s="13">
        <v>2</v>
      </c>
      <c r="AJ19" s="13">
        <f t="shared" si="1"/>
        <v>29</v>
      </c>
      <c r="AK19" s="13">
        <f t="shared" si="2"/>
        <v>0</v>
      </c>
      <c r="AL19" s="13">
        <f t="shared" si="25"/>
        <v>304</v>
      </c>
      <c r="AM19" s="13">
        <f t="shared" si="4"/>
        <v>0</v>
      </c>
      <c r="AN19" s="13">
        <f t="shared" si="5"/>
        <v>4</v>
      </c>
      <c r="AO19" s="13">
        <f t="shared" si="6"/>
        <v>0</v>
      </c>
      <c r="AP19" s="13">
        <f t="shared" si="7"/>
        <v>69</v>
      </c>
      <c r="AQ19" s="13">
        <f t="shared" si="22"/>
        <v>27</v>
      </c>
      <c r="AR19" s="13">
        <f t="shared" si="9"/>
        <v>0</v>
      </c>
      <c r="AS19" s="13">
        <f t="shared" si="10"/>
        <v>0</v>
      </c>
      <c r="AT19" s="13">
        <f t="shared" si="11"/>
        <v>7</v>
      </c>
      <c r="AU19" s="13">
        <f t="shared" si="12"/>
        <v>2</v>
      </c>
      <c r="AV19" s="13">
        <f t="shared" si="13"/>
        <v>0</v>
      </c>
      <c r="AW19" s="13">
        <f t="shared" si="14"/>
        <v>0</v>
      </c>
      <c r="AY19" s="13">
        <v>304</v>
      </c>
      <c r="AZ19" s="13">
        <v>4</v>
      </c>
      <c r="BA19" s="13">
        <v>69</v>
      </c>
      <c r="BB19" s="13">
        <v>27</v>
      </c>
      <c r="BC19" s="13">
        <v>0</v>
      </c>
      <c r="BD19" s="13">
        <v>0</v>
      </c>
      <c r="BE19" s="13">
        <v>7</v>
      </c>
      <c r="BG19" s="13">
        <f t="shared" si="15"/>
        <v>377</v>
      </c>
      <c r="BH19" s="13">
        <f t="shared" si="16"/>
        <v>27</v>
      </c>
      <c r="BI19" s="13">
        <f t="shared" si="17"/>
        <v>7</v>
      </c>
      <c r="BK19" s="13">
        <v>377</v>
      </c>
      <c r="BL19" s="13">
        <v>27</v>
      </c>
      <c r="BM19" s="13">
        <v>7</v>
      </c>
      <c r="BO19" s="16">
        <f t="shared" si="18"/>
        <v>41.457303549808117</v>
      </c>
      <c r="BQ19" s="16">
        <f t="shared" si="19"/>
        <v>0.95874029874611388</v>
      </c>
      <c r="BR19" s="16">
        <f t="shared" si="20"/>
        <v>-0.18623728730069164</v>
      </c>
      <c r="BS19" s="16">
        <f t="shared" si="21"/>
        <v>-0.77250301144542211</v>
      </c>
    </row>
    <row r="20" spans="1:71" x14ac:dyDescent="0.2">
      <c r="A20" s="13" t="s">
        <v>7</v>
      </c>
      <c r="B20" s="13" t="s">
        <v>52</v>
      </c>
      <c r="C20" s="13" t="s">
        <v>183</v>
      </c>
      <c r="D20" s="25">
        <v>6.9</v>
      </c>
      <c r="E20" s="13">
        <v>32</v>
      </c>
      <c r="G20" s="13">
        <v>21</v>
      </c>
      <c r="I20" s="13">
        <v>3</v>
      </c>
      <c r="K20" s="13">
        <v>34</v>
      </c>
      <c r="L20" s="13">
        <v>55</v>
      </c>
      <c r="M20" s="13">
        <v>1</v>
      </c>
      <c r="O20" s="13">
        <v>22</v>
      </c>
      <c r="P20" s="13">
        <v>20</v>
      </c>
      <c r="T20" s="13">
        <v>28</v>
      </c>
      <c r="V20" s="13">
        <v>17</v>
      </c>
      <c r="Z20" s="13">
        <v>1</v>
      </c>
      <c r="AA20" s="13">
        <v>1</v>
      </c>
      <c r="AH20" s="13">
        <v>0</v>
      </c>
      <c r="AJ20" s="13">
        <f>(E20+T20)-1</f>
        <v>59</v>
      </c>
      <c r="AK20" s="13">
        <f t="shared" si="2"/>
        <v>0</v>
      </c>
      <c r="AL20" s="13">
        <f t="shared" si="3"/>
        <v>38</v>
      </c>
      <c r="AM20" s="13">
        <f t="shared" si="4"/>
        <v>0</v>
      </c>
      <c r="AN20" s="13">
        <f t="shared" si="5"/>
        <v>3</v>
      </c>
      <c r="AO20" s="13">
        <f t="shared" si="6"/>
        <v>0</v>
      </c>
      <c r="AP20" s="13">
        <f t="shared" si="7"/>
        <v>35</v>
      </c>
      <c r="AQ20" s="13">
        <f t="shared" si="22"/>
        <v>56</v>
      </c>
      <c r="AR20" s="13">
        <f t="shared" si="9"/>
        <v>1</v>
      </c>
      <c r="AS20" s="13">
        <f t="shared" si="10"/>
        <v>0</v>
      </c>
      <c r="AT20" s="13">
        <f t="shared" si="11"/>
        <v>22</v>
      </c>
      <c r="AU20" s="13">
        <f t="shared" si="12"/>
        <v>20</v>
      </c>
      <c r="AV20" s="13">
        <f t="shared" si="13"/>
        <v>0</v>
      </c>
      <c r="AW20" s="13">
        <f t="shared" si="14"/>
        <v>0</v>
      </c>
      <c r="AY20" s="13">
        <v>38</v>
      </c>
      <c r="AZ20" s="13">
        <v>3</v>
      </c>
      <c r="BA20" s="13">
        <v>35</v>
      </c>
      <c r="BB20" s="13">
        <v>56</v>
      </c>
      <c r="BC20" s="13">
        <v>1</v>
      </c>
      <c r="BD20" s="13">
        <v>0</v>
      </c>
      <c r="BE20" s="13">
        <v>22</v>
      </c>
      <c r="BG20" s="13">
        <f t="shared" si="15"/>
        <v>77</v>
      </c>
      <c r="BH20" s="13">
        <f t="shared" si="16"/>
        <v>56</v>
      </c>
      <c r="BI20" s="13">
        <f t="shared" si="17"/>
        <v>22</v>
      </c>
      <c r="BK20" s="13">
        <v>77</v>
      </c>
      <c r="BL20" s="13">
        <v>56</v>
      </c>
      <c r="BM20" s="13">
        <v>22</v>
      </c>
      <c r="BO20" s="16">
        <f t="shared" si="18"/>
        <v>45.607242104096741</v>
      </c>
      <c r="BQ20" s="16">
        <f t="shared" si="19"/>
        <v>0.22745691417218589</v>
      </c>
      <c r="BR20" s="16">
        <f t="shared" si="20"/>
        <v>8.9154216005904452E-2</v>
      </c>
      <c r="BS20" s="16">
        <f t="shared" si="21"/>
        <v>-0.31661113017808973</v>
      </c>
    </row>
    <row r="21" spans="1:71" x14ac:dyDescent="0.2">
      <c r="A21" s="13" t="s">
        <v>7</v>
      </c>
      <c r="B21" s="13" t="s">
        <v>49</v>
      </c>
      <c r="C21" s="13" t="s">
        <v>183</v>
      </c>
      <c r="D21" s="24" t="s">
        <v>102</v>
      </c>
      <c r="K21" s="13">
        <v>320</v>
      </c>
      <c r="L21" s="13">
        <v>52</v>
      </c>
      <c r="O21" s="13">
        <v>19</v>
      </c>
      <c r="P21" s="13">
        <v>13</v>
      </c>
      <c r="T21" s="13">
        <v>2</v>
      </c>
      <c r="Z21" s="13">
        <v>178</v>
      </c>
      <c r="AA21" s="13">
        <v>17</v>
      </c>
      <c r="AD21" s="13">
        <v>3</v>
      </c>
      <c r="AE21" s="13">
        <v>5</v>
      </c>
      <c r="AH21" s="13">
        <v>7</v>
      </c>
      <c r="AJ21" s="13">
        <f t="shared" si="1"/>
        <v>2</v>
      </c>
      <c r="AK21" s="13">
        <f t="shared" si="2"/>
        <v>0</v>
      </c>
      <c r="AL21" s="13">
        <f t="shared" si="3"/>
        <v>0</v>
      </c>
      <c r="AM21" s="13">
        <f t="shared" si="4"/>
        <v>0</v>
      </c>
      <c r="AN21" s="13">
        <f t="shared" si="5"/>
        <v>0</v>
      </c>
      <c r="AO21" s="13">
        <f t="shared" si="6"/>
        <v>0</v>
      </c>
      <c r="AP21" s="13">
        <f t="shared" si="7"/>
        <v>498</v>
      </c>
      <c r="AQ21" s="13">
        <f>(L21+AA21)-1</f>
        <v>68</v>
      </c>
      <c r="AR21" s="13">
        <f t="shared" si="9"/>
        <v>0</v>
      </c>
      <c r="AS21" s="13">
        <f t="shared" si="10"/>
        <v>0</v>
      </c>
      <c r="AT21" s="13">
        <f t="shared" si="11"/>
        <v>22</v>
      </c>
      <c r="AU21" s="13">
        <f t="shared" si="12"/>
        <v>18</v>
      </c>
      <c r="AV21" s="13">
        <f t="shared" si="13"/>
        <v>0</v>
      </c>
      <c r="AW21" s="13">
        <f t="shared" si="14"/>
        <v>0</v>
      </c>
      <c r="AY21" s="13">
        <v>0</v>
      </c>
      <c r="AZ21" s="13">
        <v>0</v>
      </c>
      <c r="BA21" s="13">
        <v>498</v>
      </c>
      <c r="BB21" s="13">
        <v>68</v>
      </c>
      <c r="BC21" s="13">
        <v>0</v>
      </c>
      <c r="BD21" s="13">
        <v>0</v>
      </c>
      <c r="BE21" s="13">
        <v>22</v>
      </c>
      <c r="BG21" s="13">
        <f t="shared" si="15"/>
        <v>498</v>
      </c>
      <c r="BH21" s="13">
        <f t="shared" si="16"/>
        <v>68</v>
      </c>
      <c r="BI21" s="13">
        <f t="shared" si="17"/>
        <v>22</v>
      </c>
      <c r="BK21" s="13">
        <v>498</v>
      </c>
      <c r="BL21" s="13">
        <v>68</v>
      </c>
      <c r="BM21" s="13">
        <v>22</v>
      </c>
      <c r="BO21" s="16">
        <f t="shared" si="18"/>
        <v>90.654001498867146</v>
      </c>
      <c r="BQ21" s="16">
        <f t="shared" si="19"/>
        <v>0.73984236399699765</v>
      </c>
      <c r="BR21" s="16">
        <f t="shared" si="20"/>
        <v>-0.12487806605648363</v>
      </c>
      <c r="BS21" s="16">
        <f t="shared" si="21"/>
        <v>-0.61496429794051366</v>
      </c>
    </row>
    <row r="22" spans="1:71" x14ac:dyDescent="0.2">
      <c r="A22" s="13" t="s">
        <v>7</v>
      </c>
      <c r="B22" s="13" t="s">
        <v>50</v>
      </c>
      <c r="C22" s="13" t="s">
        <v>183</v>
      </c>
      <c r="D22" s="24">
        <v>6.11</v>
      </c>
      <c r="E22" s="13">
        <v>4</v>
      </c>
      <c r="K22" s="13">
        <v>83</v>
      </c>
      <c r="L22" s="13">
        <v>22</v>
      </c>
      <c r="P22" s="13">
        <v>6</v>
      </c>
      <c r="Z22" s="13">
        <v>75</v>
      </c>
      <c r="AA22" s="13">
        <v>21</v>
      </c>
      <c r="AD22" s="13">
        <v>2</v>
      </c>
      <c r="AE22" s="13">
        <v>22</v>
      </c>
      <c r="AH22" s="13">
        <v>7</v>
      </c>
      <c r="AJ22" s="13">
        <f t="shared" si="1"/>
        <v>4</v>
      </c>
      <c r="AK22" s="13">
        <f t="shared" si="2"/>
        <v>0</v>
      </c>
      <c r="AL22" s="13">
        <f t="shared" si="3"/>
        <v>0</v>
      </c>
      <c r="AM22" s="13">
        <f t="shared" si="4"/>
        <v>0</v>
      </c>
      <c r="AN22" s="13">
        <f t="shared" si="5"/>
        <v>0</v>
      </c>
      <c r="AO22" s="13">
        <f t="shared" si="6"/>
        <v>0</v>
      </c>
      <c r="AP22" s="13">
        <f t="shared" si="7"/>
        <v>158</v>
      </c>
      <c r="AQ22" s="13">
        <f t="shared" ref="AQ22:AQ24" si="26">(L22+AA22)-1</f>
        <v>42</v>
      </c>
      <c r="AR22" s="13">
        <f t="shared" si="9"/>
        <v>0</v>
      </c>
      <c r="AS22" s="13">
        <f t="shared" si="10"/>
        <v>0</v>
      </c>
      <c r="AT22" s="13">
        <f t="shared" si="11"/>
        <v>2</v>
      </c>
      <c r="AU22" s="13">
        <f t="shared" si="12"/>
        <v>28</v>
      </c>
      <c r="AV22" s="13">
        <f t="shared" si="13"/>
        <v>0</v>
      </c>
      <c r="AW22" s="13">
        <f t="shared" si="14"/>
        <v>0</v>
      </c>
      <c r="AY22" s="13">
        <v>0</v>
      </c>
      <c r="AZ22" s="13">
        <v>0</v>
      </c>
      <c r="BA22" s="13">
        <v>158</v>
      </c>
      <c r="BB22" s="13">
        <v>42</v>
      </c>
      <c r="BC22" s="13">
        <v>0</v>
      </c>
      <c r="BD22" s="13">
        <v>0</v>
      </c>
      <c r="BE22" s="13">
        <v>2</v>
      </c>
      <c r="BG22" s="13">
        <f t="shared" si="15"/>
        <v>158</v>
      </c>
      <c r="BH22" s="13">
        <f t="shared" si="16"/>
        <v>42</v>
      </c>
      <c r="BI22" s="13">
        <f t="shared" si="17"/>
        <v>2</v>
      </c>
      <c r="BK22" s="13">
        <v>158</v>
      </c>
      <c r="BL22" s="13">
        <v>42</v>
      </c>
      <c r="BM22" s="13">
        <v>2</v>
      </c>
      <c r="BO22" s="16">
        <f t="shared" si="18"/>
        <v>23.676206782232196</v>
      </c>
      <c r="BQ22" s="16">
        <f t="shared" si="19"/>
        <v>0.82434496261565438</v>
      </c>
      <c r="BR22" s="16">
        <f t="shared" si="20"/>
        <v>0.24893716605913227</v>
      </c>
      <c r="BS22" s="16">
        <f t="shared" si="21"/>
        <v>-1.0732821286747869</v>
      </c>
    </row>
    <row r="23" spans="1:71" x14ac:dyDescent="0.2">
      <c r="A23" s="13" t="s">
        <v>7</v>
      </c>
      <c r="B23" s="13" t="s">
        <v>158</v>
      </c>
      <c r="C23" s="13" t="s">
        <v>183</v>
      </c>
      <c r="D23" s="24" t="s">
        <v>103</v>
      </c>
      <c r="E23" s="13">
        <v>1</v>
      </c>
      <c r="G23" s="13">
        <v>15</v>
      </c>
      <c r="I23" s="13">
        <v>7</v>
      </c>
      <c r="K23" s="13">
        <v>267</v>
      </c>
      <c r="L23" s="13">
        <v>50</v>
      </c>
      <c r="O23" s="13">
        <v>1</v>
      </c>
      <c r="R23" s="13">
        <v>1</v>
      </c>
      <c r="T23" s="13">
        <v>5</v>
      </c>
      <c r="V23" s="13">
        <v>22</v>
      </c>
      <c r="X23" s="13">
        <v>16</v>
      </c>
      <c r="Z23" s="13">
        <v>259</v>
      </c>
      <c r="AA23" s="13">
        <v>56</v>
      </c>
      <c r="AE23" s="13">
        <v>1</v>
      </c>
      <c r="AH23" s="13">
        <v>7</v>
      </c>
      <c r="AJ23" s="13">
        <f t="shared" si="1"/>
        <v>6</v>
      </c>
      <c r="AK23" s="13">
        <f t="shared" si="2"/>
        <v>0</v>
      </c>
      <c r="AL23" s="13">
        <f t="shared" si="3"/>
        <v>37</v>
      </c>
      <c r="AM23" s="13">
        <f t="shared" si="4"/>
        <v>0</v>
      </c>
      <c r="AN23" s="13">
        <f t="shared" si="5"/>
        <v>23</v>
      </c>
      <c r="AO23" s="13">
        <f t="shared" si="6"/>
        <v>0</v>
      </c>
      <c r="AP23" s="13">
        <f t="shared" si="7"/>
        <v>526</v>
      </c>
      <c r="AQ23" s="13">
        <f t="shared" si="26"/>
        <v>105</v>
      </c>
      <c r="AR23" s="13">
        <f t="shared" si="9"/>
        <v>0</v>
      </c>
      <c r="AS23" s="13">
        <f t="shared" si="10"/>
        <v>0</v>
      </c>
      <c r="AT23" s="13">
        <f t="shared" si="11"/>
        <v>1</v>
      </c>
      <c r="AU23" s="13">
        <f t="shared" si="12"/>
        <v>1</v>
      </c>
      <c r="AV23" s="13">
        <f t="shared" si="13"/>
        <v>0</v>
      </c>
      <c r="AW23" s="13">
        <f t="shared" si="14"/>
        <v>1</v>
      </c>
      <c r="AY23" s="13">
        <v>37</v>
      </c>
      <c r="AZ23" s="13">
        <v>23</v>
      </c>
      <c r="BA23" s="13">
        <v>526</v>
      </c>
      <c r="BB23" s="13">
        <v>105</v>
      </c>
      <c r="BC23" s="13">
        <v>0</v>
      </c>
      <c r="BD23" s="13">
        <v>0</v>
      </c>
      <c r="BE23" s="13">
        <v>1</v>
      </c>
      <c r="BG23" s="13">
        <f t="shared" si="15"/>
        <v>586</v>
      </c>
      <c r="BH23" s="13">
        <f t="shared" si="16"/>
        <v>105</v>
      </c>
      <c r="BI23" s="13">
        <f t="shared" si="17"/>
        <v>1</v>
      </c>
      <c r="BK23" s="13">
        <v>586</v>
      </c>
      <c r="BL23" s="13">
        <v>105</v>
      </c>
      <c r="BM23" s="13">
        <v>1</v>
      </c>
      <c r="BO23" s="16">
        <f t="shared" si="18"/>
        <v>39.478651070914431</v>
      </c>
      <c r="BQ23" s="16">
        <f t="shared" si="19"/>
        <v>1.1715353109887476</v>
      </c>
      <c r="BR23" s="16">
        <f t="shared" si="20"/>
        <v>0.42482699404059521</v>
      </c>
      <c r="BS23" s="16">
        <f t="shared" si="21"/>
        <v>-1.596362305029343</v>
      </c>
    </row>
    <row r="24" spans="1:71" x14ac:dyDescent="0.2">
      <c r="A24" s="13" t="s">
        <v>7</v>
      </c>
      <c r="B24" s="13" t="s">
        <v>161</v>
      </c>
      <c r="C24" s="13" t="s">
        <v>183</v>
      </c>
      <c r="D24" s="24" t="s">
        <v>104</v>
      </c>
      <c r="G24" s="13">
        <v>1</v>
      </c>
      <c r="K24" s="13">
        <v>22</v>
      </c>
      <c r="L24" s="13">
        <v>110</v>
      </c>
      <c r="O24" s="13">
        <v>22</v>
      </c>
      <c r="P24" s="13">
        <v>11</v>
      </c>
      <c r="Z24" s="13">
        <v>28</v>
      </c>
      <c r="AA24" s="13">
        <v>91</v>
      </c>
      <c r="AD24" s="13">
        <v>3</v>
      </c>
      <c r="AE24" s="13">
        <v>21</v>
      </c>
      <c r="AH24" s="13">
        <v>7</v>
      </c>
      <c r="AJ24" s="13">
        <f t="shared" si="1"/>
        <v>0</v>
      </c>
      <c r="AK24" s="13">
        <f t="shared" si="2"/>
        <v>0</v>
      </c>
      <c r="AL24" s="13">
        <f t="shared" si="3"/>
        <v>1</v>
      </c>
      <c r="AM24" s="13">
        <f t="shared" si="4"/>
        <v>0</v>
      </c>
      <c r="AN24" s="13">
        <f t="shared" si="5"/>
        <v>0</v>
      </c>
      <c r="AO24" s="13">
        <f t="shared" si="6"/>
        <v>0</v>
      </c>
      <c r="AP24" s="13">
        <f t="shared" si="7"/>
        <v>50</v>
      </c>
      <c r="AQ24" s="13">
        <f t="shared" si="26"/>
        <v>200</v>
      </c>
      <c r="AR24" s="13">
        <f t="shared" si="9"/>
        <v>0</v>
      </c>
      <c r="AS24" s="13">
        <f t="shared" si="10"/>
        <v>0</v>
      </c>
      <c r="AT24" s="13">
        <f t="shared" si="11"/>
        <v>25</v>
      </c>
      <c r="AU24" s="13">
        <f t="shared" si="12"/>
        <v>32</v>
      </c>
      <c r="AV24" s="13">
        <f t="shared" si="13"/>
        <v>0</v>
      </c>
      <c r="AW24" s="13">
        <f t="shared" si="14"/>
        <v>0</v>
      </c>
      <c r="AY24" s="13">
        <v>1</v>
      </c>
      <c r="AZ24" s="13">
        <v>0</v>
      </c>
      <c r="BA24" s="13">
        <v>50</v>
      </c>
      <c r="BB24" s="13">
        <v>200</v>
      </c>
      <c r="BC24" s="13">
        <v>0</v>
      </c>
      <c r="BD24" s="13">
        <v>0</v>
      </c>
      <c r="BE24" s="13">
        <v>25</v>
      </c>
      <c r="BG24" s="13">
        <f t="shared" si="15"/>
        <v>51</v>
      </c>
      <c r="BH24" s="13">
        <f t="shared" si="16"/>
        <v>200</v>
      </c>
      <c r="BI24" s="13">
        <f t="shared" si="17"/>
        <v>25</v>
      </c>
      <c r="BK24" s="13">
        <v>51</v>
      </c>
      <c r="BL24" s="13">
        <v>200</v>
      </c>
      <c r="BM24" s="13">
        <v>25</v>
      </c>
      <c r="BO24" s="16">
        <f t="shared" si="18"/>
        <v>63.413257053849925</v>
      </c>
      <c r="BQ24" s="16">
        <f t="shared" si="19"/>
        <v>-9.4609884046715054E-2</v>
      </c>
      <c r="BR24" s="16">
        <f t="shared" si="20"/>
        <v>0.49884993551932977</v>
      </c>
      <c r="BS24" s="16">
        <f t="shared" si="21"/>
        <v>-0.40424005147261377</v>
      </c>
    </row>
    <row r="25" spans="1:71" x14ac:dyDescent="0.2">
      <c r="A25" s="13" t="s">
        <v>7</v>
      </c>
      <c r="B25" s="13" t="s">
        <v>51</v>
      </c>
      <c r="C25" s="13" t="s">
        <v>183</v>
      </c>
      <c r="D25" s="24" t="s">
        <v>105</v>
      </c>
      <c r="G25" s="13">
        <v>42</v>
      </c>
      <c r="K25" s="13">
        <v>13</v>
      </c>
      <c r="L25" s="13">
        <v>68</v>
      </c>
      <c r="O25" s="13">
        <v>3</v>
      </c>
      <c r="P25" s="13">
        <v>7</v>
      </c>
      <c r="V25" s="13">
        <v>23</v>
      </c>
      <c r="Z25" s="13">
        <v>9</v>
      </c>
      <c r="AA25" s="13">
        <v>63</v>
      </c>
      <c r="AD25" s="13">
        <v>5</v>
      </c>
      <c r="AE25" s="13">
        <v>7</v>
      </c>
      <c r="AH25" s="13">
        <v>2</v>
      </c>
      <c r="AJ25" s="13">
        <f t="shared" si="1"/>
        <v>0</v>
      </c>
      <c r="AK25" s="13">
        <f t="shared" si="2"/>
        <v>0</v>
      </c>
      <c r="AL25" s="13">
        <f>(G25+V25)-1</f>
        <v>64</v>
      </c>
      <c r="AM25" s="13">
        <f t="shared" si="4"/>
        <v>0</v>
      </c>
      <c r="AN25" s="13">
        <f t="shared" si="5"/>
        <v>0</v>
      </c>
      <c r="AO25" s="13">
        <f t="shared" si="6"/>
        <v>0</v>
      </c>
      <c r="AP25" s="13">
        <f t="shared" si="7"/>
        <v>22</v>
      </c>
      <c r="AQ25" s="13">
        <f t="shared" si="22"/>
        <v>131</v>
      </c>
      <c r="AR25" s="13">
        <f t="shared" si="9"/>
        <v>0</v>
      </c>
      <c r="AS25" s="13">
        <f t="shared" si="10"/>
        <v>0</v>
      </c>
      <c r="AT25" s="13">
        <f t="shared" si="11"/>
        <v>8</v>
      </c>
      <c r="AU25" s="13">
        <f t="shared" si="12"/>
        <v>14</v>
      </c>
      <c r="AV25" s="13">
        <f t="shared" si="13"/>
        <v>0</v>
      </c>
      <c r="AW25" s="13">
        <f t="shared" si="14"/>
        <v>0</v>
      </c>
      <c r="AY25" s="13">
        <v>64</v>
      </c>
      <c r="AZ25" s="13">
        <v>0</v>
      </c>
      <c r="BA25" s="13">
        <v>22</v>
      </c>
      <c r="BB25" s="13">
        <v>131</v>
      </c>
      <c r="BC25" s="13">
        <v>0</v>
      </c>
      <c r="BD25" s="13">
        <v>0</v>
      </c>
      <c r="BE25" s="13">
        <v>8</v>
      </c>
      <c r="BG25" s="13">
        <f t="shared" si="15"/>
        <v>86</v>
      </c>
      <c r="BH25" s="13">
        <f t="shared" si="16"/>
        <v>131</v>
      </c>
      <c r="BI25" s="13">
        <f t="shared" si="17"/>
        <v>8</v>
      </c>
      <c r="BK25" s="13">
        <v>86</v>
      </c>
      <c r="BL25" s="13">
        <v>131</v>
      </c>
      <c r="BM25" s="13">
        <v>8</v>
      </c>
      <c r="BO25" s="16">
        <f t="shared" si="18"/>
        <v>44.835282579791688</v>
      </c>
      <c r="BQ25" s="16">
        <f t="shared" si="19"/>
        <v>0.28287853994647599</v>
      </c>
      <c r="BR25" s="16">
        <f t="shared" si="20"/>
        <v>0.46565138435867254</v>
      </c>
      <c r="BS25" s="16">
        <f t="shared" si="21"/>
        <v>-0.74852992430514809</v>
      </c>
    </row>
    <row r="26" spans="1:71" x14ac:dyDescent="0.2">
      <c r="A26" s="13" t="s">
        <v>7</v>
      </c>
      <c r="B26" s="13" t="s">
        <v>53</v>
      </c>
      <c r="C26" s="13" t="s">
        <v>183</v>
      </c>
      <c r="D26" s="24" t="s">
        <v>106</v>
      </c>
      <c r="E26" s="13">
        <v>5</v>
      </c>
      <c r="G26" s="13">
        <v>62</v>
      </c>
      <c r="I26" s="13">
        <v>8</v>
      </c>
      <c r="K26" s="13">
        <v>110</v>
      </c>
      <c r="L26" s="13">
        <v>169</v>
      </c>
      <c r="O26" s="13">
        <v>42</v>
      </c>
      <c r="P26" s="13">
        <v>61</v>
      </c>
      <c r="T26" s="13">
        <v>2</v>
      </c>
      <c r="V26" s="13">
        <v>60</v>
      </c>
      <c r="X26" s="13">
        <v>2</v>
      </c>
      <c r="Z26" s="13">
        <v>18</v>
      </c>
      <c r="AA26" s="13">
        <v>180</v>
      </c>
      <c r="AB26" s="13">
        <v>5</v>
      </c>
      <c r="AD26" s="13">
        <v>94</v>
      </c>
      <c r="AE26" s="13">
        <v>36</v>
      </c>
      <c r="AH26" s="13">
        <v>7</v>
      </c>
      <c r="AJ26" s="13">
        <f t="shared" si="1"/>
        <v>7</v>
      </c>
      <c r="AK26" s="13">
        <f t="shared" si="2"/>
        <v>0</v>
      </c>
      <c r="AL26" s="13">
        <f t="shared" si="3"/>
        <v>122</v>
      </c>
      <c r="AM26" s="13">
        <f t="shared" si="4"/>
        <v>0</v>
      </c>
      <c r="AN26" s="13">
        <f t="shared" si="5"/>
        <v>10</v>
      </c>
      <c r="AO26" s="13">
        <f t="shared" si="6"/>
        <v>0</v>
      </c>
      <c r="AP26" s="13">
        <f t="shared" si="7"/>
        <v>128</v>
      </c>
      <c r="AQ26" s="13">
        <f>(L26+AA26)-1</f>
        <v>348</v>
      </c>
      <c r="AR26" s="13">
        <f t="shared" si="9"/>
        <v>5</v>
      </c>
      <c r="AS26" s="13">
        <f t="shared" si="10"/>
        <v>0</v>
      </c>
      <c r="AT26" s="13">
        <f t="shared" si="11"/>
        <v>136</v>
      </c>
      <c r="AU26" s="13">
        <f t="shared" si="12"/>
        <v>97</v>
      </c>
      <c r="AV26" s="13">
        <f t="shared" si="13"/>
        <v>0</v>
      </c>
      <c r="AW26" s="13">
        <f t="shared" si="14"/>
        <v>0</v>
      </c>
      <c r="AY26" s="13">
        <v>122</v>
      </c>
      <c r="AZ26" s="13">
        <v>10</v>
      </c>
      <c r="BA26" s="13">
        <v>128</v>
      </c>
      <c r="BB26" s="13">
        <v>348</v>
      </c>
      <c r="BC26" s="13">
        <v>5</v>
      </c>
      <c r="BD26" s="13">
        <v>0</v>
      </c>
      <c r="BE26" s="13">
        <v>136</v>
      </c>
      <c r="BG26" s="13">
        <f t="shared" si="15"/>
        <v>265</v>
      </c>
      <c r="BH26" s="13">
        <f t="shared" si="16"/>
        <v>348</v>
      </c>
      <c r="BI26" s="13">
        <f t="shared" si="17"/>
        <v>136</v>
      </c>
      <c r="BK26" s="13">
        <v>265</v>
      </c>
      <c r="BL26" s="13">
        <v>348</v>
      </c>
      <c r="BM26" s="13">
        <v>136</v>
      </c>
      <c r="BO26" s="16">
        <f t="shared" si="18"/>
        <v>232.33858607915528</v>
      </c>
      <c r="BQ26" s="16">
        <f t="shared" si="19"/>
        <v>5.7124531852272203E-2</v>
      </c>
      <c r="BR26" s="16">
        <f t="shared" si="20"/>
        <v>0.1754579018620453</v>
      </c>
      <c r="BS26" s="16">
        <f t="shared" si="21"/>
        <v>-0.23258243371431814</v>
      </c>
    </row>
    <row r="27" spans="1:71" x14ac:dyDescent="0.2">
      <c r="A27" s="13" t="s">
        <v>8</v>
      </c>
      <c r="B27" s="13" t="s">
        <v>66</v>
      </c>
      <c r="C27" s="13" t="s">
        <v>184</v>
      </c>
      <c r="D27" s="24" t="s">
        <v>107</v>
      </c>
      <c r="M27" s="13">
        <v>5</v>
      </c>
      <c r="N27" s="13">
        <v>27</v>
      </c>
      <c r="O27" s="13">
        <v>28</v>
      </c>
      <c r="AA27" s="13">
        <v>6</v>
      </c>
      <c r="AB27" s="13">
        <v>6</v>
      </c>
      <c r="AC27" s="13">
        <v>51</v>
      </c>
      <c r="AD27" s="13">
        <v>63</v>
      </c>
      <c r="AF27" s="13">
        <v>5</v>
      </c>
      <c r="AH27" s="13">
        <v>9</v>
      </c>
      <c r="AJ27" s="13">
        <f t="shared" si="1"/>
        <v>0</v>
      </c>
      <c r="AK27" s="13">
        <f t="shared" si="2"/>
        <v>0</v>
      </c>
      <c r="AL27" s="13">
        <f t="shared" si="3"/>
        <v>0</v>
      </c>
      <c r="AM27" s="13">
        <f t="shared" si="4"/>
        <v>0</v>
      </c>
      <c r="AN27" s="13">
        <f t="shared" si="5"/>
        <v>0</v>
      </c>
      <c r="AO27" s="13">
        <f t="shared" si="6"/>
        <v>0</v>
      </c>
      <c r="AP27" s="13">
        <f t="shared" si="7"/>
        <v>0</v>
      </c>
      <c r="AQ27" s="13">
        <f t="shared" si="22"/>
        <v>6</v>
      </c>
      <c r="AR27" s="13">
        <f t="shared" si="9"/>
        <v>11</v>
      </c>
      <c r="AS27" s="13">
        <f>(N27+AC27)-1</f>
        <v>77</v>
      </c>
      <c r="AT27" s="13">
        <f t="shared" si="11"/>
        <v>91</v>
      </c>
      <c r="AU27" s="13">
        <f t="shared" si="12"/>
        <v>0</v>
      </c>
      <c r="AV27" s="13">
        <f t="shared" si="13"/>
        <v>5</v>
      </c>
      <c r="AW27" s="13">
        <f t="shared" si="14"/>
        <v>0</v>
      </c>
      <c r="AY27" s="13">
        <v>0</v>
      </c>
      <c r="AZ27" s="13">
        <v>0</v>
      </c>
      <c r="BA27" s="13">
        <v>0</v>
      </c>
      <c r="BB27" s="13">
        <v>6</v>
      </c>
      <c r="BC27" s="13">
        <v>11</v>
      </c>
      <c r="BD27" s="13">
        <v>77</v>
      </c>
      <c r="BE27" s="13">
        <v>91</v>
      </c>
      <c r="BG27" s="13">
        <f t="shared" si="15"/>
        <v>11</v>
      </c>
      <c r="BH27" s="13">
        <f t="shared" si="16"/>
        <v>83</v>
      </c>
      <c r="BI27" s="13">
        <f t="shared" si="17"/>
        <v>91</v>
      </c>
      <c r="BK27" s="13">
        <v>11</v>
      </c>
      <c r="BL27" s="13">
        <v>83</v>
      </c>
      <c r="BM27" s="13">
        <v>91</v>
      </c>
      <c r="BO27" s="16">
        <f t="shared" si="18"/>
        <v>43.635242106065547</v>
      </c>
      <c r="BQ27" s="16">
        <f t="shared" si="19"/>
        <v>-0.59844470479357248</v>
      </c>
      <c r="BR27" s="16">
        <f t="shared" si="20"/>
        <v>0.27924070242427634</v>
      </c>
      <c r="BS27" s="16">
        <f t="shared" si="21"/>
        <v>0.31920400236929602</v>
      </c>
    </row>
    <row r="28" spans="1:71" x14ac:dyDescent="0.2">
      <c r="A28" s="13" t="s">
        <v>9</v>
      </c>
      <c r="B28" s="16" t="s">
        <v>162</v>
      </c>
      <c r="C28" s="13" t="s">
        <v>185</v>
      </c>
      <c r="D28" s="25" t="s">
        <v>108</v>
      </c>
      <c r="K28" s="13">
        <v>2</v>
      </c>
      <c r="L28" s="13">
        <v>1</v>
      </c>
      <c r="M28" s="13">
        <v>2</v>
      </c>
      <c r="O28" s="13">
        <v>8</v>
      </c>
      <c r="AA28" s="13">
        <v>4</v>
      </c>
      <c r="AB28" s="13">
        <v>12</v>
      </c>
      <c r="AC28" s="13">
        <v>2</v>
      </c>
      <c r="AD28" s="13">
        <v>22</v>
      </c>
      <c r="AH28" s="13">
        <v>8</v>
      </c>
      <c r="AJ28" s="13">
        <f t="shared" si="1"/>
        <v>0</v>
      </c>
      <c r="AK28" s="13">
        <f t="shared" si="2"/>
        <v>0</v>
      </c>
      <c r="AL28" s="13">
        <f t="shared" si="3"/>
        <v>0</v>
      </c>
      <c r="AM28" s="13">
        <f t="shared" si="4"/>
        <v>0</v>
      </c>
      <c r="AN28" s="13">
        <f t="shared" si="5"/>
        <v>0</v>
      </c>
      <c r="AO28" s="13">
        <f t="shared" si="6"/>
        <v>0</v>
      </c>
      <c r="AP28" s="13">
        <f t="shared" si="7"/>
        <v>2</v>
      </c>
      <c r="AQ28" s="13">
        <f t="shared" si="22"/>
        <v>5</v>
      </c>
      <c r="AR28" s="13">
        <f>(M28+AB28)-1</f>
        <v>13</v>
      </c>
      <c r="AS28" s="13">
        <f t="shared" si="10"/>
        <v>2</v>
      </c>
      <c r="AT28" s="13">
        <f t="shared" si="11"/>
        <v>30</v>
      </c>
      <c r="AU28" s="13">
        <f t="shared" si="12"/>
        <v>0</v>
      </c>
      <c r="AV28" s="13">
        <f t="shared" si="13"/>
        <v>0</v>
      </c>
      <c r="AW28" s="13">
        <f t="shared" si="14"/>
        <v>0</v>
      </c>
      <c r="AY28" s="13">
        <v>0</v>
      </c>
      <c r="AZ28" s="13">
        <v>0</v>
      </c>
      <c r="BA28" s="13">
        <v>2</v>
      </c>
      <c r="BB28" s="13">
        <v>5</v>
      </c>
      <c r="BC28" s="13">
        <v>13</v>
      </c>
      <c r="BD28" s="13">
        <v>2</v>
      </c>
      <c r="BE28" s="13">
        <v>30</v>
      </c>
      <c r="BG28" s="13">
        <f t="shared" si="15"/>
        <v>15</v>
      </c>
      <c r="BH28" s="13">
        <f t="shared" si="16"/>
        <v>7</v>
      </c>
      <c r="BI28" s="13">
        <f t="shared" si="17"/>
        <v>30</v>
      </c>
      <c r="BK28" s="13">
        <v>15</v>
      </c>
      <c r="BL28" s="13">
        <v>7</v>
      </c>
      <c r="BM28" s="13">
        <v>30</v>
      </c>
      <c r="BO28" s="16">
        <f t="shared" si="18"/>
        <v>14.658972088782372</v>
      </c>
      <c r="BQ28" s="16">
        <f t="shared" si="19"/>
        <v>9.9877411258145147E-3</v>
      </c>
      <c r="BR28" s="16">
        <f t="shared" si="20"/>
        <v>-0.32100547791560985</v>
      </c>
      <c r="BS28" s="16">
        <f t="shared" si="21"/>
        <v>0.31101773678979572</v>
      </c>
    </row>
    <row r="29" spans="1:71" x14ac:dyDescent="0.2">
      <c r="A29" s="13" t="s">
        <v>9</v>
      </c>
      <c r="B29" s="16" t="s">
        <v>67</v>
      </c>
      <c r="C29" s="13" t="s">
        <v>185</v>
      </c>
      <c r="D29" s="25" t="s">
        <v>109</v>
      </c>
      <c r="K29" s="13">
        <v>35</v>
      </c>
      <c r="L29" s="13">
        <v>55</v>
      </c>
      <c r="M29" s="13">
        <v>1</v>
      </c>
      <c r="O29" s="13">
        <v>6</v>
      </c>
      <c r="P29" s="13">
        <v>47</v>
      </c>
      <c r="R29" s="13">
        <v>2</v>
      </c>
      <c r="X29" s="13">
        <v>4</v>
      </c>
      <c r="Z29" s="13">
        <v>72</v>
      </c>
      <c r="AA29" s="13">
        <v>43</v>
      </c>
      <c r="AD29" s="13">
        <v>6</v>
      </c>
      <c r="AE29" s="13">
        <v>69</v>
      </c>
      <c r="AH29" s="13">
        <v>6</v>
      </c>
      <c r="AJ29" s="13">
        <f t="shared" si="1"/>
        <v>0</v>
      </c>
      <c r="AK29" s="13">
        <f t="shared" si="2"/>
        <v>0</v>
      </c>
      <c r="AL29" s="13">
        <f t="shared" si="3"/>
        <v>0</v>
      </c>
      <c r="AM29" s="13">
        <f t="shared" si="4"/>
        <v>0</v>
      </c>
      <c r="AN29" s="13">
        <f t="shared" si="5"/>
        <v>4</v>
      </c>
      <c r="AO29" s="13">
        <f t="shared" si="6"/>
        <v>0</v>
      </c>
      <c r="AP29" s="13">
        <f>(K29+Z29)-1</f>
        <v>106</v>
      </c>
      <c r="AQ29" s="13">
        <f t="shared" si="22"/>
        <v>98</v>
      </c>
      <c r="AR29" s="13">
        <f t="shared" si="9"/>
        <v>1</v>
      </c>
      <c r="AS29" s="13">
        <f t="shared" si="10"/>
        <v>0</v>
      </c>
      <c r="AT29" s="13">
        <f t="shared" si="11"/>
        <v>12</v>
      </c>
      <c r="AU29" s="13">
        <f t="shared" si="12"/>
        <v>116</v>
      </c>
      <c r="AV29" s="13">
        <f t="shared" si="13"/>
        <v>0</v>
      </c>
      <c r="AW29" s="13">
        <f t="shared" si="14"/>
        <v>2</v>
      </c>
      <c r="AY29" s="13">
        <v>0</v>
      </c>
      <c r="AZ29" s="13">
        <v>4</v>
      </c>
      <c r="BA29" s="13">
        <v>106</v>
      </c>
      <c r="BB29" s="13">
        <v>98</v>
      </c>
      <c r="BC29" s="13">
        <v>1</v>
      </c>
      <c r="BD29" s="13">
        <v>0</v>
      </c>
      <c r="BE29" s="13">
        <v>12</v>
      </c>
      <c r="BG29" s="13">
        <f t="shared" si="15"/>
        <v>111</v>
      </c>
      <c r="BH29" s="13">
        <f t="shared" si="16"/>
        <v>98</v>
      </c>
      <c r="BI29" s="13">
        <f t="shared" si="17"/>
        <v>12</v>
      </c>
      <c r="BK29" s="13">
        <v>111</v>
      </c>
      <c r="BL29" s="13">
        <v>98</v>
      </c>
      <c r="BM29" s="13">
        <v>12</v>
      </c>
      <c r="BO29" s="16">
        <f t="shared" si="18"/>
        <v>50.727496959596301</v>
      </c>
      <c r="BQ29" s="16">
        <f t="shared" si="19"/>
        <v>0.34007954527773177</v>
      </c>
      <c r="BR29" s="16">
        <f t="shared" si="20"/>
        <v>0.28598264218356917</v>
      </c>
      <c r="BS29" s="16">
        <f t="shared" si="21"/>
        <v>-0.62606218746130082</v>
      </c>
    </row>
    <row r="30" spans="1:71" x14ac:dyDescent="0.2">
      <c r="A30" s="13" t="s">
        <v>10</v>
      </c>
      <c r="B30" s="13" t="s">
        <v>36</v>
      </c>
      <c r="C30" s="13" t="s">
        <v>186</v>
      </c>
      <c r="D30" s="24" t="s">
        <v>110</v>
      </c>
      <c r="G30" s="13">
        <v>2</v>
      </c>
      <c r="I30" s="13">
        <v>2</v>
      </c>
      <c r="K30" s="13">
        <v>21</v>
      </c>
      <c r="L30" s="13">
        <v>39</v>
      </c>
      <c r="M30" s="13">
        <v>14</v>
      </c>
      <c r="N30" s="13">
        <v>3</v>
      </c>
      <c r="O30" s="13">
        <v>34</v>
      </c>
      <c r="P30" s="13">
        <v>3</v>
      </c>
      <c r="AA30" s="13">
        <v>19</v>
      </c>
      <c r="AB30" s="13">
        <v>20</v>
      </c>
      <c r="AC30" s="13">
        <v>39</v>
      </c>
      <c r="AD30" s="13">
        <v>25</v>
      </c>
      <c r="AE30" s="13">
        <v>3</v>
      </c>
      <c r="AF30" s="13">
        <v>14</v>
      </c>
      <c r="AH30" s="13">
        <v>7</v>
      </c>
      <c r="AJ30" s="13">
        <f t="shared" si="1"/>
        <v>0</v>
      </c>
      <c r="AK30" s="13">
        <f t="shared" si="2"/>
        <v>0</v>
      </c>
      <c r="AL30" s="13">
        <f t="shared" si="3"/>
        <v>2</v>
      </c>
      <c r="AM30" s="13">
        <f t="shared" si="4"/>
        <v>0</v>
      </c>
      <c r="AN30" s="13">
        <f t="shared" si="5"/>
        <v>2</v>
      </c>
      <c r="AO30" s="13">
        <f t="shared" si="6"/>
        <v>0</v>
      </c>
      <c r="AP30" s="13">
        <f t="shared" si="7"/>
        <v>21</v>
      </c>
      <c r="AQ30" s="13">
        <f>(L30+AA30)-1</f>
        <v>57</v>
      </c>
      <c r="AR30" s="13">
        <f t="shared" si="9"/>
        <v>34</v>
      </c>
      <c r="AS30" s="13">
        <f t="shared" si="10"/>
        <v>42</v>
      </c>
      <c r="AT30" s="13">
        <f t="shared" si="11"/>
        <v>59</v>
      </c>
      <c r="AU30" s="13">
        <f t="shared" si="12"/>
        <v>6</v>
      </c>
      <c r="AV30" s="13">
        <f t="shared" si="13"/>
        <v>14</v>
      </c>
      <c r="AW30" s="13">
        <f t="shared" si="14"/>
        <v>0</v>
      </c>
      <c r="AY30" s="13">
        <v>2</v>
      </c>
      <c r="AZ30" s="13">
        <v>2</v>
      </c>
      <c r="BA30" s="13">
        <v>21</v>
      </c>
      <c r="BB30" s="13">
        <v>57</v>
      </c>
      <c r="BC30" s="13">
        <v>34</v>
      </c>
      <c r="BD30" s="13">
        <v>42</v>
      </c>
      <c r="BE30" s="13">
        <v>59</v>
      </c>
      <c r="BG30" s="13">
        <f t="shared" si="15"/>
        <v>59</v>
      </c>
      <c r="BH30" s="13">
        <f t="shared" si="16"/>
        <v>99</v>
      </c>
      <c r="BI30" s="13">
        <f t="shared" si="17"/>
        <v>59</v>
      </c>
      <c r="BK30" s="13">
        <v>59</v>
      </c>
      <c r="BL30" s="13">
        <v>99</v>
      </c>
      <c r="BM30" s="13">
        <v>59</v>
      </c>
      <c r="BO30" s="16">
        <f t="shared" si="18"/>
        <v>70.109963222392892</v>
      </c>
      <c r="BQ30" s="16">
        <f t="shared" si="19"/>
        <v>-7.4927727651801695E-2</v>
      </c>
      <c r="BR30" s="16">
        <f t="shared" si="20"/>
        <v>0.149855455303604</v>
      </c>
      <c r="BS30" s="16">
        <f t="shared" si="21"/>
        <v>-7.4927727651801695E-2</v>
      </c>
    </row>
    <row r="31" spans="1:71" x14ac:dyDescent="0.2">
      <c r="A31" s="13" t="s">
        <v>10</v>
      </c>
      <c r="B31" s="13" t="s">
        <v>38</v>
      </c>
      <c r="C31" s="13" t="s">
        <v>186</v>
      </c>
      <c r="D31" s="24" t="s">
        <v>111</v>
      </c>
      <c r="G31" s="13">
        <v>7</v>
      </c>
      <c r="I31" s="13">
        <v>1</v>
      </c>
      <c r="K31" s="13">
        <v>40</v>
      </c>
      <c r="L31" s="13">
        <v>34</v>
      </c>
      <c r="O31" s="13">
        <v>33</v>
      </c>
      <c r="P31" s="13">
        <v>27</v>
      </c>
      <c r="V31" s="13">
        <v>1</v>
      </c>
      <c r="Z31" s="13">
        <v>10</v>
      </c>
      <c r="AA31" s="13">
        <v>51</v>
      </c>
      <c r="AD31" s="13">
        <v>55</v>
      </c>
      <c r="AE31" s="13">
        <v>46</v>
      </c>
      <c r="AH31" s="13">
        <v>10</v>
      </c>
      <c r="AJ31" s="13">
        <f t="shared" si="1"/>
        <v>0</v>
      </c>
      <c r="AK31" s="13">
        <f t="shared" si="2"/>
        <v>0</v>
      </c>
      <c r="AL31" s="13">
        <f t="shared" si="3"/>
        <v>8</v>
      </c>
      <c r="AM31" s="13">
        <f t="shared" si="4"/>
        <v>0</v>
      </c>
      <c r="AN31" s="13">
        <f t="shared" si="5"/>
        <v>1</v>
      </c>
      <c r="AO31" s="13">
        <f t="shared" si="6"/>
        <v>0</v>
      </c>
      <c r="AP31" s="13">
        <f t="shared" si="7"/>
        <v>50</v>
      </c>
      <c r="AQ31" s="13">
        <f t="shared" si="22"/>
        <v>85</v>
      </c>
      <c r="AR31" s="13">
        <f t="shared" si="9"/>
        <v>0</v>
      </c>
      <c r="AS31" s="13">
        <f t="shared" si="10"/>
        <v>0</v>
      </c>
      <c r="AT31" s="13">
        <f>(O31+AD31)-1</f>
        <v>87</v>
      </c>
      <c r="AU31" s="13">
        <f t="shared" si="12"/>
        <v>73</v>
      </c>
      <c r="AV31" s="13">
        <f t="shared" si="13"/>
        <v>0</v>
      </c>
      <c r="AW31" s="13">
        <f t="shared" si="14"/>
        <v>0</v>
      </c>
      <c r="AY31" s="13">
        <v>8</v>
      </c>
      <c r="AZ31" s="13">
        <v>1</v>
      </c>
      <c r="BA31" s="13">
        <v>50</v>
      </c>
      <c r="BB31" s="13">
        <v>85</v>
      </c>
      <c r="BC31" s="13">
        <v>0</v>
      </c>
      <c r="BD31" s="13">
        <v>0</v>
      </c>
      <c r="BE31" s="13">
        <v>87</v>
      </c>
      <c r="BG31" s="13">
        <f t="shared" si="15"/>
        <v>59</v>
      </c>
      <c r="BH31" s="13">
        <f t="shared" si="16"/>
        <v>85</v>
      </c>
      <c r="BI31" s="13">
        <f t="shared" si="17"/>
        <v>87</v>
      </c>
      <c r="BK31" s="13">
        <v>59</v>
      </c>
      <c r="BL31" s="13">
        <v>85</v>
      </c>
      <c r="BM31" s="13">
        <v>87</v>
      </c>
      <c r="BO31" s="16">
        <f t="shared" si="18"/>
        <v>75.845542721450229</v>
      </c>
      <c r="BQ31" s="16">
        <f t="shared" si="19"/>
        <v>-0.10907805168287392</v>
      </c>
      <c r="BR31" s="16">
        <f t="shared" si="20"/>
        <v>4.9488862389274635E-2</v>
      </c>
      <c r="BS31" s="16">
        <f t="shared" si="21"/>
        <v>5.9589189293600402E-2</v>
      </c>
    </row>
    <row r="32" spans="1:71" x14ac:dyDescent="0.2">
      <c r="A32" s="13" t="s">
        <v>10</v>
      </c>
      <c r="B32" s="13" t="s">
        <v>30</v>
      </c>
      <c r="C32" s="13" t="s">
        <v>186</v>
      </c>
      <c r="D32" s="24" t="s">
        <v>112</v>
      </c>
      <c r="L32" s="13">
        <v>17</v>
      </c>
      <c r="M32" s="13">
        <v>17</v>
      </c>
      <c r="N32" s="13">
        <v>8</v>
      </c>
      <c r="O32" s="13">
        <v>137</v>
      </c>
      <c r="P32" s="13">
        <v>15</v>
      </c>
      <c r="AA32" s="13">
        <v>9</v>
      </c>
      <c r="AB32" s="13">
        <v>15</v>
      </c>
      <c r="AC32" s="13">
        <v>13</v>
      </c>
      <c r="AD32" s="13">
        <v>90</v>
      </c>
      <c r="AE32" s="13">
        <v>6</v>
      </c>
      <c r="AH32" s="13">
        <v>10</v>
      </c>
      <c r="AJ32" s="13">
        <f t="shared" si="1"/>
        <v>0</v>
      </c>
      <c r="AK32" s="13">
        <f t="shared" si="2"/>
        <v>0</v>
      </c>
      <c r="AL32" s="13">
        <f t="shared" si="3"/>
        <v>0</v>
      </c>
      <c r="AM32" s="13">
        <f t="shared" si="4"/>
        <v>0</v>
      </c>
      <c r="AN32" s="13">
        <f t="shared" si="5"/>
        <v>0</v>
      </c>
      <c r="AO32" s="13">
        <f t="shared" si="6"/>
        <v>0</v>
      </c>
      <c r="AP32" s="13">
        <f t="shared" si="7"/>
        <v>0</v>
      </c>
      <c r="AQ32" s="13">
        <f t="shared" si="22"/>
        <v>26</v>
      </c>
      <c r="AR32" s="13">
        <f t="shared" si="9"/>
        <v>32</v>
      </c>
      <c r="AS32" s="13">
        <f t="shared" si="10"/>
        <v>21</v>
      </c>
      <c r="AT32" s="13">
        <f>(O32+AD32)-1</f>
        <v>226</v>
      </c>
      <c r="AU32" s="13">
        <f t="shared" si="12"/>
        <v>21</v>
      </c>
      <c r="AV32" s="13">
        <f t="shared" si="13"/>
        <v>0</v>
      </c>
      <c r="AW32" s="13">
        <f t="shared" si="14"/>
        <v>0</v>
      </c>
      <c r="AY32" s="13">
        <v>0</v>
      </c>
      <c r="AZ32" s="13">
        <v>0</v>
      </c>
      <c r="BA32" s="13">
        <v>0</v>
      </c>
      <c r="BB32" s="13">
        <v>26</v>
      </c>
      <c r="BC32" s="13">
        <v>32</v>
      </c>
      <c r="BD32" s="13">
        <v>21</v>
      </c>
      <c r="BE32" s="13">
        <v>226</v>
      </c>
      <c r="BG32" s="13">
        <f t="shared" si="15"/>
        <v>32</v>
      </c>
      <c r="BH32" s="13">
        <f t="shared" si="16"/>
        <v>47</v>
      </c>
      <c r="BI32" s="13">
        <f t="shared" si="17"/>
        <v>226</v>
      </c>
      <c r="BK32" s="13">
        <v>32</v>
      </c>
      <c r="BL32" s="13">
        <v>47</v>
      </c>
      <c r="BM32" s="13">
        <v>226</v>
      </c>
      <c r="BO32" s="16">
        <f t="shared" si="18"/>
        <v>69.788750879397469</v>
      </c>
      <c r="BQ32" s="16">
        <f t="shared" si="19"/>
        <v>-0.33863544681443536</v>
      </c>
      <c r="BR32" s="16">
        <f t="shared" si="20"/>
        <v>-0.17168756719862391</v>
      </c>
      <c r="BS32" s="16">
        <f t="shared" si="21"/>
        <v>0.51032301401305957</v>
      </c>
    </row>
    <row r="33" spans="1:71" x14ac:dyDescent="0.2">
      <c r="A33" s="13" t="s">
        <v>10</v>
      </c>
      <c r="B33" s="13" t="s">
        <v>42</v>
      </c>
      <c r="C33" s="13" t="s">
        <v>186</v>
      </c>
      <c r="D33" s="24" t="s">
        <v>113</v>
      </c>
      <c r="G33" s="13">
        <v>1</v>
      </c>
      <c r="K33" s="13">
        <v>20</v>
      </c>
      <c r="L33" s="13">
        <v>40</v>
      </c>
      <c r="O33" s="13">
        <v>41</v>
      </c>
      <c r="P33" s="13">
        <v>16</v>
      </c>
      <c r="V33" s="13">
        <v>2</v>
      </c>
      <c r="Z33" s="13">
        <v>5</v>
      </c>
      <c r="AA33" s="13">
        <v>51</v>
      </c>
      <c r="AB33" s="13">
        <v>1</v>
      </c>
      <c r="AD33" s="13">
        <v>61</v>
      </c>
      <c r="AE33" s="13">
        <v>36</v>
      </c>
      <c r="AH33" s="13">
        <v>7</v>
      </c>
      <c r="AJ33" s="13">
        <f t="shared" si="1"/>
        <v>0</v>
      </c>
      <c r="AK33" s="13">
        <f t="shared" si="2"/>
        <v>0</v>
      </c>
      <c r="AL33" s="13">
        <f t="shared" si="3"/>
        <v>3</v>
      </c>
      <c r="AM33" s="13">
        <f t="shared" si="4"/>
        <v>0</v>
      </c>
      <c r="AN33" s="13">
        <f t="shared" si="5"/>
        <v>0</v>
      </c>
      <c r="AO33" s="13">
        <f t="shared" si="6"/>
        <v>0</v>
      </c>
      <c r="AP33" s="13">
        <f t="shared" si="7"/>
        <v>25</v>
      </c>
      <c r="AQ33" s="13">
        <f>(L33+AA33)-1</f>
        <v>90</v>
      </c>
      <c r="AR33" s="13">
        <f t="shared" si="9"/>
        <v>1</v>
      </c>
      <c r="AS33" s="13">
        <f t="shared" si="10"/>
        <v>0</v>
      </c>
      <c r="AT33" s="13">
        <f t="shared" si="11"/>
        <v>102</v>
      </c>
      <c r="AU33" s="13">
        <f t="shared" si="12"/>
        <v>52</v>
      </c>
      <c r="AV33" s="13">
        <f t="shared" si="13"/>
        <v>0</v>
      </c>
      <c r="AW33" s="13">
        <f t="shared" si="14"/>
        <v>0</v>
      </c>
      <c r="AY33" s="13">
        <v>3</v>
      </c>
      <c r="AZ33" s="13">
        <v>0</v>
      </c>
      <c r="BA33" s="13">
        <v>25</v>
      </c>
      <c r="BB33" s="13">
        <v>90</v>
      </c>
      <c r="BC33" s="13">
        <v>1</v>
      </c>
      <c r="BD33" s="13">
        <v>0</v>
      </c>
      <c r="BE33" s="13">
        <v>102</v>
      </c>
      <c r="BG33" s="13">
        <f t="shared" si="15"/>
        <v>29</v>
      </c>
      <c r="BH33" s="13">
        <f t="shared" si="16"/>
        <v>90</v>
      </c>
      <c r="BI33" s="13">
        <f t="shared" si="17"/>
        <v>102</v>
      </c>
      <c r="BK33" s="13">
        <v>29</v>
      </c>
      <c r="BL33" s="13">
        <v>90</v>
      </c>
      <c r="BM33" s="13">
        <v>102</v>
      </c>
      <c r="BO33" s="16">
        <f t="shared" si="18"/>
        <v>64.330001229395236</v>
      </c>
      <c r="BQ33" s="16">
        <f t="shared" si="19"/>
        <v>-0.34601556180110982</v>
      </c>
      <c r="BR33" s="16">
        <f t="shared" si="20"/>
        <v>0.14582894973925897</v>
      </c>
      <c r="BS33" s="16">
        <f t="shared" si="21"/>
        <v>0.20018661206185159</v>
      </c>
    </row>
    <row r="34" spans="1:71" x14ac:dyDescent="0.2">
      <c r="A34" s="13" t="s">
        <v>10</v>
      </c>
      <c r="B34" s="13" t="s">
        <v>37</v>
      </c>
      <c r="C34" s="13" t="s">
        <v>186</v>
      </c>
      <c r="D34" s="24" t="s">
        <v>114</v>
      </c>
      <c r="G34" s="13">
        <v>10</v>
      </c>
      <c r="I34" s="13">
        <v>1</v>
      </c>
      <c r="K34" s="13">
        <v>29</v>
      </c>
      <c r="L34" s="13">
        <v>3</v>
      </c>
      <c r="M34" s="13">
        <v>1</v>
      </c>
      <c r="O34" s="13">
        <v>3</v>
      </c>
      <c r="V34" s="13">
        <v>5</v>
      </c>
      <c r="X34" s="13">
        <v>7</v>
      </c>
      <c r="Z34" s="13">
        <v>15</v>
      </c>
      <c r="AA34" s="13">
        <v>7</v>
      </c>
      <c r="AC34" s="13">
        <v>6</v>
      </c>
      <c r="AD34" s="13">
        <v>7</v>
      </c>
      <c r="AF34" s="13">
        <v>1</v>
      </c>
      <c r="AH34" s="13">
        <v>6</v>
      </c>
      <c r="AJ34" s="13">
        <f t="shared" si="1"/>
        <v>0</v>
      </c>
      <c r="AK34" s="13">
        <f t="shared" si="2"/>
        <v>0</v>
      </c>
      <c r="AL34" s="13">
        <f t="shared" si="3"/>
        <v>15</v>
      </c>
      <c r="AM34" s="13">
        <f t="shared" si="4"/>
        <v>0</v>
      </c>
      <c r="AN34" s="13">
        <f t="shared" si="5"/>
        <v>8</v>
      </c>
      <c r="AO34" s="13">
        <f t="shared" si="6"/>
        <v>0</v>
      </c>
      <c r="AP34" s="13">
        <f>(K34+Z34)-1</f>
        <v>43</v>
      </c>
      <c r="AQ34" s="13">
        <f t="shared" si="22"/>
        <v>10</v>
      </c>
      <c r="AR34" s="13">
        <f t="shared" si="9"/>
        <v>1</v>
      </c>
      <c r="AS34" s="13">
        <f t="shared" si="10"/>
        <v>6</v>
      </c>
      <c r="AT34" s="13">
        <f t="shared" si="11"/>
        <v>10</v>
      </c>
      <c r="AU34" s="13">
        <f t="shared" si="12"/>
        <v>0</v>
      </c>
      <c r="AV34" s="13">
        <f t="shared" si="13"/>
        <v>1</v>
      </c>
      <c r="AW34" s="13">
        <f t="shared" si="14"/>
        <v>0</v>
      </c>
      <c r="AY34" s="13">
        <v>15</v>
      </c>
      <c r="AZ34" s="13">
        <v>8</v>
      </c>
      <c r="BA34" s="13">
        <v>43</v>
      </c>
      <c r="BB34" s="13">
        <v>10</v>
      </c>
      <c r="BC34" s="13">
        <v>1</v>
      </c>
      <c r="BD34" s="13">
        <v>6</v>
      </c>
      <c r="BE34" s="13">
        <v>10</v>
      </c>
      <c r="BG34" s="13">
        <f t="shared" si="15"/>
        <v>67</v>
      </c>
      <c r="BH34" s="13">
        <f t="shared" si="16"/>
        <v>16</v>
      </c>
      <c r="BI34" s="13">
        <f t="shared" si="17"/>
        <v>10</v>
      </c>
      <c r="BK34" s="13">
        <v>67</v>
      </c>
      <c r="BL34" s="13">
        <v>16</v>
      </c>
      <c r="BM34" s="13">
        <v>10</v>
      </c>
      <c r="BO34" s="16">
        <f t="shared" si="18"/>
        <v>22.049475428994665</v>
      </c>
      <c r="BQ34" s="16">
        <f t="shared" si="19"/>
        <v>0.4826765409152427</v>
      </c>
      <c r="BR34" s="16">
        <f t="shared" si="20"/>
        <v>-0.13927827912965898</v>
      </c>
      <c r="BS34" s="16">
        <f t="shared" si="21"/>
        <v>-0.34339826178558375</v>
      </c>
    </row>
    <row r="35" spans="1:71" x14ac:dyDescent="0.2">
      <c r="A35" s="13" t="s">
        <v>10</v>
      </c>
      <c r="B35" s="13" t="s">
        <v>40</v>
      </c>
      <c r="C35" s="13" t="s">
        <v>186</v>
      </c>
      <c r="D35" s="24" t="s">
        <v>115</v>
      </c>
      <c r="L35" s="13">
        <v>2</v>
      </c>
      <c r="O35" s="13">
        <v>6</v>
      </c>
      <c r="AA35" s="13">
        <v>4</v>
      </c>
      <c r="AD35" s="13">
        <v>10</v>
      </c>
      <c r="AE35" s="13">
        <v>2</v>
      </c>
      <c r="AH35" s="13">
        <v>7</v>
      </c>
      <c r="AJ35" s="13">
        <f t="shared" si="1"/>
        <v>0</v>
      </c>
      <c r="AK35" s="13">
        <f t="shared" si="2"/>
        <v>0</v>
      </c>
      <c r="AL35" s="13">
        <f t="shared" si="3"/>
        <v>0</v>
      </c>
      <c r="AM35" s="13">
        <f t="shared" si="4"/>
        <v>0</v>
      </c>
      <c r="AN35" s="13">
        <f t="shared" si="5"/>
        <v>0</v>
      </c>
      <c r="AO35" s="13">
        <f t="shared" si="6"/>
        <v>0</v>
      </c>
      <c r="AP35" s="13">
        <f t="shared" si="7"/>
        <v>0</v>
      </c>
      <c r="AQ35" s="13">
        <f>(L35+AA35)-1</f>
        <v>5</v>
      </c>
      <c r="AR35" s="13">
        <f t="shared" si="9"/>
        <v>0</v>
      </c>
      <c r="AS35" s="13">
        <f t="shared" si="10"/>
        <v>0</v>
      </c>
      <c r="AT35" s="13">
        <f t="shared" si="11"/>
        <v>16</v>
      </c>
      <c r="AU35" s="13">
        <f t="shared" si="12"/>
        <v>2</v>
      </c>
      <c r="AV35" s="13">
        <f t="shared" si="13"/>
        <v>0</v>
      </c>
      <c r="AW35" s="13">
        <f t="shared" si="14"/>
        <v>0</v>
      </c>
      <c r="AY35" s="13">
        <v>0</v>
      </c>
      <c r="AZ35" s="13">
        <v>0</v>
      </c>
      <c r="BA35" s="13">
        <v>0</v>
      </c>
      <c r="BB35" s="13">
        <v>5</v>
      </c>
      <c r="BC35" s="13">
        <v>0</v>
      </c>
      <c r="BD35" s="13">
        <v>0</v>
      </c>
      <c r="BE35" s="13">
        <v>16</v>
      </c>
      <c r="BG35" s="13">
        <f t="shared" si="15"/>
        <v>0</v>
      </c>
      <c r="BH35" s="13">
        <f t="shared" si="16"/>
        <v>5</v>
      </c>
      <c r="BI35" s="13">
        <f t="shared" si="17"/>
        <v>16</v>
      </c>
      <c r="BK35" s="13">
        <v>0.1</v>
      </c>
      <c r="BL35" s="13">
        <v>5</v>
      </c>
      <c r="BM35" s="13">
        <v>16</v>
      </c>
      <c r="BO35" s="16">
        <f t="shared" si="18"/>
        <v>1.9999999999999998</v>
      </c>
      <c r="BQ35" s="16">
        <f t="shared" si="19"/>
        <v>-1.301029995663981</v>
      </c>
      <c r="BR35" s="16">
        <f t="shared" si="20"/>
        <v>0.39794000867203766</v>
      </c>
      <c r="BS35" s="16">
        <f t="shared" si="21"/>
        <v>0.90308998699194365</v>
      </c>
    </row>
    <row r="36" spans="1:71" x14ac:dyDescent="0.2">
      <c r="A36" s="13" t="s">
        <v>11</v>
      </c>
      <c r="B36" s="13" t="s">
        <v>44</v>
      </c>
      <c r="C36" s="13" t="s">
        <v>187</v>
      </c>
      <c r="D36" s="24" t="s">
        <v>116</v>
      </c>
      <c r="K36" s="13">
        <v>142</v>
      </c>
      <c r="L36" s="13">
        <v>104</v>
      </c>
      <c r="M36" s="13">
        <v>3</v>
      </c>
      <c r="O36" s="13">
        <v>7</v>
      </c>
      <c r="T36" s="13">
        <v>23</v>
      </c>
      <c r="Z36" s="13">
        <v>111</v>
      </c>
      <c r="AA36" s="13">
        <v>243</v>
      </c>
      <c r="AB36" s="13">
        <v>1</v>
      </c>
      <c r="AD36" s="13">
        <v>2</v>
      </c>
      <c r="AE36" s="13">
        <v>4</v>
      </c>
      <c r="AH36" s="13">
        <v>7</v>
      </c>
      <c r="AJ36" s="13">
        <f t="shared" si="1"/>
        <v>23</v>
      </c>
      <c r="AK36" s="13">
        <f t="shared" si="2"/>
        <v>0</v>
      </c>
      <c r="AL36" s="13">
        <f t="shared" si="3"/>
        <v>0</v>
      </c>
      <c r="AM36" s="13">
        <f t="shared" si="4"/>
        <v>0</v>
      </c>
      <c r="AN36" s="13">
        <f t="shared" si="5"/>
        <v>0</v>
      </c>
      <c r="AO36" s="13">
        <f t="shared" si="6"/>
        <v>0</v>
      </c>
      <c r="AP36" s="13">
        <f t="shared" si="7"/>
        <v>253</v>
      </c>
      <c r="AQ36" s="13">
        <f>(L36+AA36)-1</f>
        <v>346</v>
      </c>
      <c r="AR36" s="13">
        <f t="shared" si="9"/>
        <v>4</v>
      </c>
      <c r="AS36" s="13">
        <f t="shared" si="10"/>
        <v>0</v>
      </c>
      <c r="AT36" s="13">
        <f t="shared" si="11"/>
        <v>9</v>
      </c>
      <c r="AU36" s="13">
        <f t="shared" si="12"/>
        <v>4</v>
      </c>
      <c r="AV36" s="13">
        <f t="shared" si="13"/>
        <v>0</v>
      </c>
      <c r="AW36" s="13">
        <f t="shared" si="14"/>
        <v>0</v>
      </c>
      <c r="AY36" s="13">
        <v>0</v>
      </c>
      <c r="AZ36" s="13">
        <v>0</v>
      </c>
      <c r="BA36" s="13">
        <v>253</v>
      </c>
      <c r="BB36" s="13">
        <v>346</v>
      </c>
      <c r="BC36" s="13">
        <v>4</v>
      </c>
      <c r="BD36" s="13">
        <v>0</v>
      </c>
      <c r="BE36" s="13">
        <v>9</v>
      </c>
      <c r="BG36" s="13">
        <f t="shared" si="15"/>
        <v>257</v>
      </c>
      <c r="BH36" s="13">
        <f t="shared" si="16"/>
        <v>346</v>
      </c>
      <c r="BI36" s="13">
        <f t="shared" si="17"/>
        <v>9</v>
      </c>
      <c r="BK36" s="13">
        <v>257</v>
      </c>
      <c r="BL36" s="13">
        <v>346</v>
      </c>
      <c r="BM36" s="13">
        <v>9</v>
      </c>
      <c r="BO36" s="16">
        <f t="shared" si="18"/>
        <v>92.843301853600764</v>
      </c>
      <c r="BQ36" s="16">
        <f t="shared" si="19"/>
        <v>0.44218254614349606</v>
      </c>
      <c r="BR36" s="16">
        <f t="shared" si="20"/>
        <v>0.57132552160497807</v>
      </c>
      <c r="BS36" s="16">
        <f t="shared" si="21"/>
        <v>-1.0135080677484736</v>
      </c>
    </row>
    <row r="37" spans="1:71" x14ac:dyDescent="0.2">
      <c r="A37" s="13" t="s">
        <v>12</v>
      </c>
      <c r="B37" s="13" t="s">
        <v>62</v>
      </c>
      <c r="C37" s="13" t="s">
        <v>188</v>
      </c>
      <c r="D37" s="24" t="s">
        <v>117</v>
      </c>
      <c r="K37" s="13">
        <v>14</v>
      </c>
      <c r="L37" s="13">
        <v>27</v>
      </c>
      <c r="M37" s="13">
        <v>2</v>
      </c>
      <c r="P37" s="13">
        <v>2</v>
      </c>
      <c r="Z37" s="13">
        <v>33</v>
      </c>
      <c r="AA37" s="13">
        <v>248</v>
      </c>
      <c r="AB37" s="13">
        <v>11</v>
      </c>
      <c r="AC37" s="13">
        <v>2</v>
      </c>
      <c r="AE37" s="13">
        <v>6</v>
      </c>
      <c r="AH37" s="13">
        <v>6</v>
      </c>
      <c r="AJ37" s="13">
        <f t="shared" si="1"/>
        <v>0</v>
      </c>
      <c r="AK37" s="13">
        <f t="shared" si="2"/>
        <v>0</v>
      </c>
      <c r="AL37" s="13">
        <f t="shared" si="3"/>
        <v>0</v>
      </c>
      <c r="AM37" s="13">
        <f t="shared" si="4"/>
        <v>0</v>
      </c>
      <c r="AN37" s="13">
        <f t="shared" si="5"/>
        <v>0</v>
      </c>
      <c r="AO37" s="13">
        <f t="shared" si="6"/>
        <v>0</v>
      </c>
      <c r="AP37" s="13">
        <f>(K37+Z37)-1</f>
        <v>46</v>
      </c>
      <c r="AQ37" s="13">
        <f t="shared" si="22"/>
        <v>275</v>
      </c>
      <c r="AR37" s="13">
        <f t="shared" si="9"/>
        <v>13</v>
      </c>
      <c r="AS37" s="13">
        <f t="shared" si="10"/>
        <v>2</v>
      </c>
      <c r="AT37" s="13">
        <f t="shared" si="11"/>
        <v>0</v>
      </c>
      <c r="AU37" s="13">
        <f t="shared" si="12"/>
        <v>8</v>
      </c>
      <c r="AV37" s="13">
        <f t="shared" si="13"/>
        <v>0</v>
      </c>
      <c r="AW37" s="13">
        <f t="shared" si="14"/>
        <v>0</v>
      </c>
      <c r="AY37" s="13">
        <v>0</v>
      </c>
      <c r="AZ37" s="13">
        <v>0</v>
      </c>
      <c r="BA37" s="13">
        <v>46</v>
      </c>
      <c r="BB37" s="13">
        <v>275</v>
      </c>
      <c r="BC37" s="13">
        <v>13</v>
      </c>
      <c r="BD37" s="13">
        <v>2</v>
      </c>
      <c r="BE37" s="13">
        <v>0</v>
      </c>
      <c r="BG37" s="13">
        <f t="shared" si="15"/>
        <v>59</v>
      </c>
      <c r="BH37" s="13">
        <f t="shared" si="16"/>
        <v>277</v>
      </c>
      <c r="BI37" s="13">
        <f t="shared" si="17"/>
        <v>0</v>
      </c>
      <c r="BK37" s="13">
        <v>59</v>
      </c>
      <c r="BL37" s="13">
        <v>277</v>
      </c>
      <c r="BM37" s="13">
        <v>0.1</v>
      </c>
      <c r="BO37" s="16">
        <f t="shared" si="18"/>
        <v>11.779058903663771</v>
      </c>
      <c r="BQ37" s="16">
        <f t="shared" si="19"/>
        <v>0.69974141807327994</v>
      </c>
      <c r="BR37" s="16">
        <f t="shared" si="20"/>
        <v>1.3713691754955843</v>
      </c>
      <c r="BS37" s="16">
        <f t="shared" si="21"/>
        <v>-2.0711105935688643</v>
      </c>
    </row>
    <row r="38" spans="1:71" x14ac:dyDescent="0.2">
      <c r="A38" s="13" t="s">
        <v>12</v>
      </c>
      <c r="B38" s="13" t="s">
        <v>68</v>
      </c>
      <c r="C38" s="13" t="s">
        <v>188</v>
      </c>
      <c r="D38" s="24" t="s">
        <v>118</v>
      </c>
      <c r="K38" s="13">
        <v>1</v>
      </c>
      <c r="L38" s="13">
        <v>25</v>
      </c>
      <c r="M38" s="13">
        <v>40</v>
      </c>
      <c r="N38" s="13">
        <v>13</v>
      </c>
      <c r="O38" s="13">
        <v>4</v>
      </c>
      <c r="P38" s="13">
        <v>3</v>
      </c>
      <c r="R38" s="13">
        <v>6</v>
      </c>
      <c r="AA38" s="13">
        <v>23</v>
      </c>
      <c r="AB38" s="13">
        <v>57</v>
      </c>
      <c r="AC38" s="13">
        <v>96</v>
      </c>
      <c r="AD38" s="13">
        <v>66</v>
      </c>
      <c r="AH38" s="13">
        <v>8</v>
      </c>
      <c r="AJ38" s="13">
        <f t="shared" si="1"/>
        <v>0</v>
      </c>
      <c r="AK38" s="13">
        <f t="shared" si="2"/>
        <v>0</v>
      </c>
      <c r="AL38" s="13">
        <f t="shared" si="3"/>
        <v>0</v>
      </c>
      <c r="AM38" s="13">
        <f t="shared" si="4"/>
        <v>0</v>
      </c>
      <c r="AN38" s="13">
        <f t="shared" si="5"/>
        <v>0</v>
      </c>
      <c r="AO38" s="13">
        <f t="shared" si="6"/>
        <v>0</v>
      </c>
      <c r="AP38" s="13">
        <f t="shared" si="7"/>
        <v>1</v>
      </c>
      <c r="AQ38" s="13">
        <f t="shared" si="22"/>
        <v>48</v>
      </c>
      <c r="AR38" s="13">
        <f>(M38+AB38)-1</f>
        <v>96</v>
      </c>
      <c r="AS38" s="13">
        <f t="shared" si="10"/>
        <v>109</v>
      </c>
      <c r="AT38" s="13">
        <f t="shared" si="11"/>
        <v>70</v>
      </c>
      <c r="AU38" s="13">
        <f t="shared" si="12"/>
        <v>3</v>
      </c>
      <c r="AV38" s="13">
        <f t="shared" si="13"/>
        <v>0</v>
      </c>
      <c r="AW38" s="13">
        <f t="shared" si="14"/>
        <v>6</v>
      </c>
      <c r="AY38" s="13">
        <v>0</v>
      </c>
      <c r="AZ38" s="13">
        <v>0</v>
      </c>
      <c r="BA38" s="13">
        <v>1</v>
      </c>
      <c r="BB38" s="13">
        <v>48</v>
      </c>
      <c r="BC38" s="13">
        <v>96</v>
      </c>
      <c r="BD38" s="13">
        <v>109</v>
      </c>
      <c r="BE38" s="13">
        <v>70</v>
      </c>
      <c r="BG38" s="13">
        <f t="shared" si="15"/>
        <v>97</v>
      </c>
      <c r="BH38" s="13">
        <f t="shared" si="16"/>
        <v>157</v>
      </c>
      <c r="BI38" s="13">
        <f t="shared" si="17"/>
        <v>70</v>
      </c>
      <c r="BK38" s="13">
        <v>97</v>
      </c>
      <c r="BL38" s="13">
        <v>157</v>
      </c>
      <c r="BM38" s="13">
        <v>70</v>
      </c>
      <c r="BO38" s="16">
        <f t="shared" si="18"/>
        <v>102.15425845361203</v>
      </c>
      <c r="BQ38" s="16">
        <f t="shared" si="19"/>
        <v>-2.2484741297000062E-2</v>
      </c>
      <c r="BR38" s="16">
        <f t="shared" si="20"/>
        <v>0.1866431768459888</v>
      </c>
      <c r="BS38" s="16">
        <f t="shared" si="21"/>
        <v>-0.16415843554898812</v>
      </c>
    </row>
    <row r="39" spans="1:71" x14ac:dyDescent="0.2">
      <c r="A39" s="13" t="s">
        <v>13</v>
      </c>
      <c r="B39" s="13" t="s">
        <v>71</v>
      </c>
      <c r="C39" s="13" t="s">
        <v>189</v>
      </c>
      <c r="D39" s="24" t="s">
        <v>119</v>
      </c>
      <c r="K39" s="13">
        <v>5</v>
      </c>
      <c r="L39" s="13">
        <v>30</v>
      </c>
      <c r="M39" s="13">
        <v>1</v>
      </c>
      <c r="O39" s="13">
        <v>8</v>
      </c>
      <c r="P39" s="13">
        <v>8</v>
      </c>
      <c r="T39" s="13">
        <v>4</v>
      </c>
      <c r="V39" s="13">
        <v>2</v>
      </c>
      <c r="Z39" s="13">
        <v>3</v>
      </c>
      <c r="AA39" s="13">
        <v>17</v>
      </c>
      <c r="AD39" s="13">
        <v>4</v>
      </c>
      <c r="AE39" s="13">
        <v>6</v>
      </c>
      <c r="AH39" s="13">
        <v>10</v>
      </c>
      <c r="AJ39" s="13">
        <f t="shared" si="1"/>
        <v>4</v>
      </c>
      <c r="AK39" s="13">
        <f t="shared" si="2"/>
        <v>0</v>
      </c>
      <c r="AL39" s="13">
        <f t="shared" si="3"/>
        <v>2</v>
      </c>
      <c r="AM39" s="13">
        <f t="shared" si="4"/>
        <v>0</v>
      </c>
      <c r="AN39" s="13">
        <f t="shared" si="5"/>
        <v>0</v>
      </c>
      <c r="AO39" s="13">
        <f t="shared" si="6"/>
        <v>0</v>
      </c>
      <c r="AP39" s="13">
        <f t="shared" si="7"/>
        <v>8</v>
      </c>
      <c r="AQ39" s="13">
        <f t="shared" si="22"/>
        <v>47</v>
      </c>
      <c r="AR39" s="13">
        <f t="shared" si="9"/>
        <v>1</v>
      </c>
      <c r="AS39" s="13">
        <f t="shared" si="10"/>
        <v>0</v>
      </c>
      <c r="AT39" s="13">
        <f>(O39+AD39)-1</f>
        <v>11</v>
      </c>
      <c r="AU39" s="13">
        <f t="shared" si="12"/>
        <v>14</v>
      </c>
      <c r="AV39" s="13">
        <f t="shared" si="13"/>
        <v>0</v>
      </c>
      <c r="AW39" s="13">
        <f t="shared" si="14"/>
        <v>0</v>
      </c>
      <c r="AY39" s="13">
        <v>2</v>
      </c>
      <c r="AZ39" s="13">
        <v>0</v>
      </c>
      <c r="BA39" s="13">
        <v>8</v>
      </c>
      <c r="BB39" s="13">
        <v>47</v>
      </c>
      <c r="BC39" s="13">
        <v>1</v>
      </c>
      <c r="BD39" s="13">
        <v>0</v>
      </c>
      <c r="BE39" s="13">
        <v>11</v>
      </c>
      <c r="BG39" s="13">
        <f t="shared" si="15"/>
        <v>11</v>
      </c>
      <c r="BH39" s="13">
        <f t="shared" si="16"/>
        <v>47</v>
      </c>
      <c r="BI39" s="13">
        <f t="shared" si="17"/>
        <v>11</v>
      </c>
      <c r="BK39" s="13">
        <v>11</v>
      </c>
      <c r="BL39" s="13">
        <v>47</v>
      </c>
      <c r="BM39" s="13">
        <v>11</v>
      </c>
      <c r="BO39" s="16">
        <f t="shared" si="18"/>
        <v>17.84956935984242</v>
      </c>
      <c r="BQ39" s="16">
        <f t="shared" si="19"/>
        <v>-0.2102350575924973</v>
      </c>
      <c r="BR39" s="16">
        <f t="shared" si="20"/>
        <v>0.42047011518499511</v>
      </c>
      <c r="BS39" s="16">
        <f t="shared" si="21"/>
        <v>-0.2102350575924973</v>
      </c>
    </row>
    <row r="40" spans="1:71" x14ac:dyDescent="0.2">
      <c r="A40" s="13" t="s">
        <v>13</v>
      </c>
      <c r="B40" s="13" t="s">
        <v>70</v>
      </c>
      <c r="C40" s="13" t="s">
        <v>189</v>
      </c>
      <c r="D40" s="24" t="s">
        <v>120</v>
      </c>
      <c r="K40" s="13">
        <v>2</v>
      </c>
      <c r="L40" s="13">
        <v>35</v>
      </c>
      <c r="P40" s="13">
        <v>7</v>
      </c>
      <c r="V40" s="13">
        <v>1</v>
      </c>
      <c r="X40" s="13">
        <v>3</v>
      </c>
      <c r="Z40" s="13">
        <v>4</v>
      </c>
      <c r="AA40" s="13">
        <v>17</v>
      </c>
      <c r="AD40" s="13">
        <v>4</v>
      </c>
      <c r="AE40" s="13">
        <v>11</v>
      </c>
      <c r="AH40" s="13">
        <v>7</v>
      </c>
      <c r="AJ40" s="13">
        <f t="shared" si="1"/>
        <v>0</v>
      </c>
      <c r="AK40" s="13">
        <f t="shared" si="2"/>
        <v>0</v>
      </c>
      <c r="AL40" s="13">
        <f t="shared" si="3"/>
        <v>1</v>
      </c>
      <c r="AM40" s="13">
        <f t="shared" si="4"/>
        <v>0</v>
      </c>
      <c r="AN40" s="13">
        <f t="shared" si="5"/>
        <v>3</v>
      </c>
      <c r="AO40" s="13">
        <f t="shared" si="6"/>
        <v>0</v>
      </c>
      <c r="AP40" s="13">
        <f t="shared" si="7"/>
        <v>6</v>
      </c>
      <c r="AQ40" s="13">
        <f>(L40+AA40)-1</f>
        <v>51</v>
      </c>
      <c r="AR40" s="13">
        <f t="shared" si="9"/>
        <v>0</v>
      </c>
      <c r="AS40" s="13">
        <f t="shared" si="10"/>
        <v>0</v>
      </c>
      <c r="AT40" s="13">
        <f t="shared" si="11"/>
        <v>4</v>
      </c>
      <c r="AU40" s="13">
        <f t="shared" si="12"/>
        <v>18</v>
      </c>
      <c r="AV40" s="13">
        <f t="shared" si="13"/>
        <v>0</v>
      </c>
      <c r="AW40" s="13">
        <f t="shared" si="14"/>
        <v>0</v>
      </c>
      <c r="AY40" s="13">
        <v>1</v>
      </c>
      <c r="AZ40" s="13">
        <v>3</v>
      </c>
      <c r="BA40" s="13">
        <v>6</v>
      </c>
      <c r="BB40" s="13">
        <v>51</v>
      </c>
      <c r="BC40" s="13">
        <v>0</v>
      </c>
      <c r="BD40" s="13">
        <v>0</v>
      </c>
      <c r="BE40" s="13">
        <v>4</v>
      </c>
      <c r="BG40" s="13">
        <f t="shared" si="15"/>
        <v>10</v>
      </c>
      <c r="BH40" s="13">
        <f t="shared" si="16"/>
        <v>51</v>
      </c>
      <c r="BI40" s="13">
        <f t="shared" si="17"/>
        <v>4</v>
      </c>
      <c r="BK40" s="13">
        <v>10</v>
      </c>
      <c r="BL40" s="13">
        <v>51</v>
      </c>
      <c r="BM40" s="13">
        <v>4</v>
      </c>
      <c r="BO40" s="16">
        <f t="shared" si="18"/>
        <v>12.682651410769994</v>
      </c>
      <c r="BQ40" s="16">
        <f t="shared" si="19"/>
        <v>-0.10321005580863291</v>
      </c>
      <c r="BR40" s="16">
        <f t="shared" si="20"/>
        <v>0.60436012028930353</v>
      </c>
      <c r="BS40" s="16">
        <f t="shared" si="21"/>
        <v>-0.50115006448067045</v>
      </c>
    </row>
    <row r="41" spans="1:71" x14ac:dyDescent="0.2">
      <c r="A41" s="13" t="s">
        <v>16</v>
      </c>
      <c r="B41" s="13" t="s">
        <v>72</v>
      </c>
      <c r="C41" s="13" t="s">
        <v>190</v>
      </c>
      <c r="D41" s="24" t="s">
        <v>121</v>
      </c>
      <c r="M41" s="13">
        <v>3</v>
      </c>
      <c r="N41" s="13">
        <v>46</v>
      </c>
      <c r="Q41" s="13">
        <v>31</v>
      </c>
      <c r="T41" s="13">
        <v>2</v>
      </c>
      <c r="AC41" s="13">
        <v>75</v>
      </c>
      <c r="AF41" s="13">
        <v>81</v>
      </c>
      <c r="AH41" s="13">
        <v>9</v>
      </c>
      <c r="AJ41" s="13">
        <f t="shared" si="1"/>
        <v>2</v>
      </c>
      <c r="AK41" s="13">
        <f t="shared" si="2"/>
        <v>0</v>
      </c>
      <c r="AL41" s="13">
        <f t="shared" si="3"/>
        <v>0</v>
      </c>
      <c r="AM41" s="13">
        <f t="shared" si="4"/>
        <v>0</v>
      </c>
      <c r="AN41" s="13">
        <f t="shared" si="5"/>
        <v>0</v>
      </c>
      <c r="AO41" s="13">
        <f t="shared" si="6"/>
        <v>0</v>
      </c>
      <c r="AP41" s="13">
        <f t="shared" si="7"/>
        <v>0</v>
      </c>
      <c r="AQ41" s="13">
        <f t="shared" si="22"/>
        <v>0</v>
      </c>
      <c r="AR41" s="13">
        <f t="shared" si="9"/>
        <v>3</v>
      </c>
      <c r="AS41" s="13">
        <f>(N41+AC41)-1</f>
        <v>120</v>
      </c>
      <c r="AT41" s="13">
        <f t="shared" si="11"/>
        <v>0</v>
      </c>
      <c r="AU41" s="13">
        <f t="shared" si="12"/>
        <v>0</v>
      </c>
      <c r="AV41" s="13">
        <f t="shared" si="13"/>
        <v>112</v>
      </c>
      <c r="AW41" s="13">
        <f t="shared" si="14"/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3</v>
      </c>
      <c r="BD41" s="13">
        <v>120</v>
      </c>
      <c r="BE41" s="13">
        <v>0</v>
      </c>
      <c r="BG41" s="13">
        <f t="shared" si="15"/>
        <v>3</v>
      </c>
      <c r="BH41" s="13">
        <f t="shared" si="16"/>
        <v>120</v>
      </c>
      <c r="BI41" s="13">
        <f t="shared" si="17"/>
        <v>0</v>
      </c>
      <c r="BK41" s="13">
        <v>3</v>
      </c>
      <c r="BL41" s="13">
        <v>120</v>
      </c>
      <c r="BM41" s="28">
        <v>0.1</v>
      </c>
      <c r="BO41" s="16">
        <f t="shared" si="18"/>
        <v>3.3019272488946263</v>
      </c>
      <c r="BQ41" s="16">
        <f t="shared" si="19"/>
        <v>-4.1646245536099927E-2</v>
      </c>
      <c r="BR41" s="16">
        <f t="shared" si="20"/>
        <v>1.5604137457918625</v>
      </c>
      <c r="BS41" s="16">
        <f t="shared" si="21"/>
        <v>-1.5187675002557623</v>
      </c>
    </row>
    <row r="42" spans="1:71" x14ac:dyDescent="0.2">
      <c r="A42" s="13" t="s">
        <v>17</v>
      </c>
      <c r="B42" s="13" t="s">
        <v>73</v>
      </c>
      <c r="C42" s="13" t="s">
        <v>192</v>
      </c>
      <c r="D42" s="24" t="s">
        <v>122</v>
      </c>
      <c r="G42" s="13">
        <v>26</v>
      </c>
      <c r="K42" s="13">
        <v>2</v>
      </c>
      <c r="L42" s="13">
        <v>79</v>
      </c>
      <c r="O42" s="13">
        <v>8</v>
      </c>
      <c r="P42" s="13">
        <v>12</v>
      </c>
      <c r="V42" s="13">
        <v>5</v>
      </c>
      <c r="Z42" s="13">
        <v>7</v>
      </c>
      <c r="AA42" s="13">
        <v>90</v>
      </c>
      <c r="AD42" s="13">
        <v>8</v>
      </c>
      <c r="AE42" s="13">
        <v>5</v>
      </c>
      <c r="AH42" s="13">
        <v>10</v>
      </c>
      <c r="AJ42" s="13">
        <f t="shared" si="1"/>
        <v>0</v>
      </c>
      <c r="AK42" s="13">
        <f t="shared" si="2"/>
        <v>0</v>
      </c>
      <c r="AL42" s="13">
        <f t="shared" si="3"/>
        <v>31</v>
      </c>
      <c r="AM42" s="13">
        <f t="shared" si="4"/>
        <v>0</v>
      </c>
      <c r="AN42" s="13">
        <f t="shared" si="5"/>
        <v>0</v>
      </c>
      <c r="AO42" s="13">
        <f t="shared" si="6"/>
        <v>0</v>
      </c>
      <c r="AP42" s="13">
        <f t="shared" si="7"/>
        <v>9</v>
      </c>
      <c r="AQ42" s="13">
        <f t="shared" si="22"/>
        <v>169</v>
      </c>
      <c r="AR42" s="13">
        <f t="shared" si="9"/>
        <v>0</v>
      </c>
      <c r="AS42" s="13">
        <f t="shared" si="10"/>
        <v>0</v>
      </c>
      <c r="AT42" s="13">
        <f>(O42+AD42)-1</f>
        <v>15</v>
      </c>
      <c r="AU42" s="13">
        <f t="shared" si="12"/>
        <v>17</v>
      </c>
      <c r="AV42" s="13">
        <f t="shared" si="13"/>
        <v>0</v>
      </c>
      <c r="AW42" s="13">
        <f t="shared" si="14"/>
        <v>0</v>
      </c>
      <c r="AY42" s="13">
        <v>31</v>
      </c>
      <c r="AZ42" s="13">
        <v>0</v>
      </c>
      <c r="BA42" s="13">
        <v>9</v>
      </c>
      <c r="BB42" s="13">
        <v>169</v>
      </c>
      <c r="BC42" s="13">
        <v>0</v>
      </c>
      <c r="BD42" s="13">
        <v>0</v>
      </c>
      <c r="BE42" s="13">
        <v>15</v>
      </c>
      <c r="BG42" s="13">
        <f t="shared" si="15"/>
        <v>40</v>
      </c>
      <c r="BH42" s="13">
        <f t="shared" si="16"/>
        <v>169</v>
      </c>
      <c r="BI42" s="13">
        <f t="shared" si="17"/>
        <v>15</v>
      </c>
      <c r="BK42" s="13">
        <v>40</v>
      </c>
      <c r="BL42" s="13">
        <v>169</v>
      </c>
      <c r="BM42" s="13">
        <v>15</v>
      </c>
      <c r="BO42" s="16">
        <f t="shared" si="18"/>
        <v>46.631492769543541</v>
      </c>
      <c r="BQ42" s="16">
        <f t="shared" si="19"/>
        <v>-6.6619327004476744E-2</v>
      </c>
      <c r="BR42" s="16">
        <f t="shared" si="20"/>
        <v>0.55920738628123434</v>
      </c>
      <c r="BS42" s="16">
        <f t="shared" si="21"/>
        <v>-0.49258805927675792</v>
      </c>
    </row>
    <row r="43" spans="1:71" x14ac:dyDescent="0.2">
      <c r="A43" s="13" t="s">
        <v>18</v>
      </c>
      <c r="B43" s="13" t="s">
        <v>74</v>
      </c>
      <c r="C43" s="13" t="s">
        <v>191</v>
      </c>
      <c r="D43" s="24" t="s">
        <v>123</v>
      </c>
      <c r="M43" s="13">
        <v>1</v>
      </c>
      <c r="N43" s="13">
        <v>16</v>
      </c>
      <c r="O43" s="13">
        <v>2</v>
      </c>
      <c r="Q43" s="13">
        <v>140</v>
      </c>
      <c r="AB43" s="13">
        <v>8</v>
      </c>
      <c r="AC43" s="13">
        <v>50</v>
      </c>
      <c r="AD43" s="13">
        <v>9</v>
      </c>
      <c r="AF43" s="13">
        <v>62</v>
      </c>
      <c r="AH43" s="13">
        <v>9</v>
      </c>
      <c r="AJ43" s="13">
        <f t="shared" si="1"/>
        <v>0</v>
      </c>
      <c r="AK43" s="13">
        <f t="shared" si="2"/>
        <v>0</v>
      </c>
      <c r="AL43" s="13">
        <f t="shared" si="3"/>
        <v>0</v>
      </c>
      <c r="AM43" s="13">
        <f t="shared" si="4"/>
        <v>0</v>
      </c>
      <c r="AN43" s="13">
        <f t="shared" si="5"/>
        <v>0</v>
      </c>
      <c r="AO43" s="13">
        <f t="shared" si="6"/>
        <v>0</v>
      </c>
      <c r="AP43" s="13">
        <f t="shared" si="7"/>
        <v>0</v>
      </c>
      <c r="AQ43" s="13">
        <f t="shared" si="22"/>
        <v>0</v>
      </c>
      <c r="AR43" s="13">
        <f t="shared" si="9"/>
        <v>9</v>
      </c>
      <c r="AS43" s="13">
        <f>(N43+AC43)-1</f>
        <v>65</v>
      </c>
      <c r="AT43" s="13">
        <f t="shared" si="11"/>
        <v>11</v>
      </c>
      <c r="AU43" s="13">
        <f t="shared" si="12"/>
        <v>0</v>
      </c>
      <c r="AV43" s="13">
        <f t="shared" si="13"/>
        <v>202</v>
      </c>
      <c r="AW43" s="13">
        <f t="shared" si="14"/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9</v>
      </c>
      <c r="BD43" s="13">
        <v>65</v>
      </c>
      <c r="BE43" s="13">
        <v>11</v>
      </c>
      <c r="BG43" s="13">
        <f t="shared" si="15"/>
        <v>9</v>
      </c>
      <c r="BH43" s="13">
        <f t="shared" si="16"/>
        <v>65</v>
      </c>
      <c r="BI43" s="13">
        <f t="shared" si="17"/>
        <v>11</v>
      </c>
      <c r="BK43" s="13">
        <v>9</v>
      </c>
      <c r="BL43" s="13">
        <v>65</v>
      </c>
      <c r="BM43" s="13">
        <v>11</v>
      </c>
      <c r="BO43" s="16">
        <f t="shared" si="18"/>
        <v>18.600138743328571</v>
      </c>
      <c r="BQ43" s="16">
        <f t="shared" si="19"/>
        <v>-0.31527367430747683</v>
      </c>
      <c r="BR43" s="16">
        <f t="shared" si="20"/>
        <v>0.54339717289605383</v>
      </c>
      <c r="BS43" s="16">
        <f t="shared" si="21"/>
        <v>-0.22812349858857667</v>
      </c>
    </row>
    <row r="44" spans="1:71" x14ac:dyDescent="0.2">
      <c r="A44" s="13" t="s">
        <v>18</v>
      </c>
      <c r="B44" s="13" t="s">
        <v>76</v>
      </c>
      <c r="C44" s="13" t="s">
        <v>191</v>
      </c>
      <c r="D44" s="24" t="s">
        <v>124</v>
      </c>
      <c r="L44" s="13">
        <v>12</v>
      </c>
      <c r="M44" s="13">
        <v>11</v>
      </c>
      <c r="N44" s="13">
        <v>6</v>
      </c>
      <c r="O44" s="13">
        <v>10</v>
      </c>
      <c r="AA44" s="13">
        <v>20</v>
      </c>
      <c r="AB44" s="13">
        <v>29</v>
      </c>
      <c r="AC44" s="13">
        <v>6</v>
      </c>
      <c r="AD44" s="13">
        <v>148</v>
      </c>
      <c r="AE44" s="13">
        <v>4</v>
      </c>
      <c r="AH44" s="13">
        <v>10</v>
      </c>
      <c r="AJ44" s="13">
        <f t="shared" si="1"/>
        <v>0</v>
      </c>
      <c r="AK44" s="13">
        <f t="shared" si="2"/>
        <v>0</v>
      </c>
      <c r="AL44" s="13">
        <f t="shared" si="3"/>
        <v>0</v>
      </c>
      <c r="AM44" s="13">
        <f t="shared" si="4"/>
        <v>0</v>
      </c>
      <c r="AN44" s="13">
        <f t="shared" si="5"/>
        <v>0</v>
      </c>
      <c r="AO44" s="13">
        <f t="shared" si="6"/>
        <v>0</v>
      </c>
      <c r="AP44" s="13">
        <f t="shared" si="7"/>
        <v>0</v>
      </c>
      <c r="AQ44" s="13">
        <f t="shared" si="22"/>
        <v>32</v>
      </c>
      <c r="AR44" s="13">
        <f t="shared" si="9"/>
        <v>40</v>
      </c>
      <c r="AS44" s="13">
        <f t="shared" si="10"/>
        <v>12</v>
      </c>
      <c r="AT44" s="13">
        <f>(O44+AD44)-1</f>
        <v>157</v>
      </c>
      <c r="AU44" s="13">
        <f t="shared" si="12"/>
        <v>4</v>
      </c>
      <c r="AV44" s="13">
        <f t="shared" si="13"/>
        <v>0</v>
      </c>
      <c r="AW44" s="13">
        <f t="shared" si="14"/>
        <v>0</v>
      </c>
      <c r="AY44" s="13">
        <v>0</v>
      </c>
      <c r="AZ44" s="13">
        <v>0</v>
      </c>
      <c r="BA44" s="13">
        <v>0</v>
      </c>
      <c r="BB44" s="13">
        <v>32</v>
      </c>
      <c r="BC44" s="13">
        <v>40</v>
      </c>
      <c r="BD44" s="13">
        <v>12</v>
      </c>
      <c r="BE44" s="13">
        <v>157</v>
      </c>
      <c r="BG44" s="13">
        <f t="shared" si="15"/>
        <v>40</v>
      </c>
      <c r="BH44" s="13">
        <f t="shared" si="16"/>
        <v>44</v>
      </c>
      <c r="BI44" s="13">
        <f t="shared" si="17"/>
        <v>157</v>
      </c>
      <c r="BK44" s="13">
        <v>40</v>
      </c>
      <c r="BL44" s="13">
        <v>44</v>
      </c>
      <c r="BM44" s="13">
        <v>157</v>
      </c>
      <c r="BO44" s="16">
        <f t="shared" si="18"/>
        <v>65.133453625131821</v>
      </c>
      <c r="BQ44" s="16">
        <f t="shared" si="19"/>
        <v>-0.21174411541316515</v>
      </c>
      <c r="BR44" s="16">
        <f t="shared" si="20"/>
        <v>-0.17035143025494012</v>
      </c>
      <c r="BS44" s="16">
        <f t="shared" si="21"/>
        <v>0.38209554566810616</v>
      </c>
    </row>
    <row r="45" spans="1:71" x14ac:dyDescent="0.2">
      <c r="A45" s="13" t="s">
        <v>24</v>
      </c>
      <c r="B45" s="16" t="s">
        <v>77</v>
      </c>
      <c r="C45" s="16" t="s">
        <v>193</v>
      </c>
      <c r="D45" s="25" t="s">
        <v>125</v>
      </c>
      <c r="K45" s="13">
        <v>33</v>
      </c>
      <c r="L45" s="13">
        <v>88</v>
      </c>
      <c r="O45" s="13">
        <v>51</v>
      </c>
      <c r="P45" s="13">
        <v>57</v>
      </c>
      <c r="V45" s="13">
        <v>11</v>
      </c>
      <c r="X45" s="13">
        <v>9</v>
      </c>
      <c r="Z45" s="13">
        <v>84</v>
      </c>
      <c r="AA45" s="13">
        <v>80</v>
      </c>
      <c r="AB45" s="13">
        <v>3</v>
      </c>
      <c r="AD45" s="13">
        <v>48</v>
      </c>
      <c r="AE45" s="13">
        <v>64</v>
      </c>
      <c r="AH45" s="13">
        <v>7</v>
      </c>
      <c r="AJ45" s="13">
        <f t="shared" si="1"/>
        <v>0</v>
      </c>
      <c r="AK45" s="13">
        <f t="shared" si="2"/>
        <v>0</v>
      </c>
      <c r="AL45" s="13">
        <f t="shared" si="3"/>
        <v>11</v>
      </c>
      <c r="AM45" s="13">
        <f t="shared" si="4"/>
        <v>0</v>
      </c>
      <c r="AN45" s="13">
        <f t="shared" si="5"/>
        <v>9</v>
      </c>
      <c r="AO45" s="13">
        <f t="shared" si="6"/>
        <v>0</v>
      </c>
      <c r="AP45" s="13">
        <f t="shared" si="7"/>
        <v>117</v>
      </c>
      <c r="AQ45" s="13">
        <f>(L45+AA45)-1</f>
        <v>167</v>
      </c>
      <c r="AR45" s="13">
        <f t="shared" si="9"/>
        <v>3</v>
      </c>
      <c r="AS45" s="13">
        <f t="shared" si="10"/>
        <v>0</v>
      </c>
      <c r="AT45" s="13">
        <f t="shared" si="11"/>
        <v>99</v>
      </c>
      <c r="AU45" s="13">
        <f t="shared" si="12"/>
        <v>121</v>
      </c>
      <c r="AV45" s="13">
        <f t="shared" si="13"/>
        <v>0</v>
      </c>
      <c r="AW45" s="13">
        <f t="shared" si="14"/>
        <v>0</v>
      </c>
      <c r="AY45" s="13">
        <v>11</v>
      </c>
      <c r="AZ45" s="13">
        <v>9</v>
      </c>
      <c r="BA45" s="13">
        <v>117</v>
      </c>
      <c r="BB45" s="13">
        <v>167</v>
      </c>
      <c r="BC45" s="13">
        <v>3</v>
      </c>
      <c r="BD45" s="13">
        <v>0</v>
      </c>
      <c r="BE45" s="13">
        <v>99</v>
      </c>
      <c r="BG45" s="13">
        <f t="shared" si="15"/>
        <v>140</v>
      </c>
      <c r="BH45" s="13">
        <f t="shared" si="16"/>
        <v>167</v>
      </c>
      <c r="BI45" s="13">
        <f t="shared" si="17"/>
        <v>99</v>
      </c>
      <c r="BK45" s="13">
        <v>140</v>
      </c>
      <c r="BL45" s="13">
        <v>167</v>
      </c>
      <c r="BM45" s="13">
        <v>99</v>
      </c>
      <c r="BO45" s="16">
        <f t="shared" si="18"/>
        <v>132.2797099023357</v>
      </c>
      <c r="BQ45" s="16">
        <f t="shared" si="19"/>
        <v>2.4634801870447705E-2</v>
      </c>
      <c r="BR45" s="16">
        <f t="shared" si="20"/>
        <v>0.1012232373397929</v>
      </c>
      <c r="BS45" s="16">
        <f t="shared" si="21"/>
        <v>-0.12585803921024044</v>
      </c>
    </row>
    <row r="46" spans="1:71" x14ac:dyDescent="0.2">
      <c r="A46" s="13" t="s">
        <v>24</v>
      </c>
      <c r="B46" s="16" t="s">
        <v>80</v>
      </c>
      <c r="C46" s="16" t="s">
        <v>193</v>
      </c>
      <c r="D46" s="25" t="s">
        <v>126</v>
      </c>
      <c r="I46" s="13">
        <v>1</v>
      </c>
      <c r="K46" s="13">
        <v>51</v>
      </c>
      <c r="L46" s="13">
        <v>40</v>
      </c>
      <c r="M46" s="13">
        <v>2</v>
      </c>
      <c r="O46" s="13">
        <v>25</v>
      </c>
      <c r="P46" s="13">
        <v>1</v>
      </c>
      <c r="X46" s="13">
        <v>1</v>
      </c>
      <c r="Z46" s="13">
        <v>42</v>
      </c>
      <c r="AA46" s="13">
        <v>31</v>
      </c>
      <c r="AB46" s="13">
        <v>3</v>
      </c>
      <c r="AD46" s="13">
        <v>46</v>
      </c>
      <c r="AE46" s="13">
        <v>20</v>
      </c>
      <c r="AH46" s="13">
        <v>6</v>
      </c>
      <c r="AJ46" s="13">
        <f t="shared" si="1"/>
        <v>0</v>
      </c>
      <c r="AK46" s="13">
        <f t="shared" si="2"/>
        <v>0</v>
      </c>
      <c r="AL46" s="13">
        <f t="shared" si="3"/>
        <v>0</v>
      </c>
      <c r="AM46" s="13">
        <f t="shared" si="4"/>
        <v>0</v>
      </c>
      <c r="AN46" s="13">
        <f t="shared" si="5"/>
        <v>2</v>
      </c>
      <c r="AO46" s="13">
        <f t="shared" si="6"/>
        <v>0</v>
      </c>
      <c r="AP46" s="13">
        <f>(K46+Z46)-1</f>
        <v>92</v>
      </c>
      <c r="AQ46" s="13">
        <f t="shared" si="22"/>
        <v>71</v>
      </c>
      <c r="AR46" s="13">
        <f t="shared" si="9"/>
        <v>5</v>
      </c>
      <c r="AS46" s="13">
        <f t="shared" si="10"/>
        <v>0</v>
      </c>
      <c r="AT46" s="13">
        <f t="shared" si="11"/>
        <v>71</v>
      </c>
      <c r="AU46" s="13">
        <f t="shared" si="12"/>
        <v>21</v>
      </c>
      <c r="AV46" s="13">
        <f t="shared" si="13"/>
        <v>0</v>
      </c>
      <c r="AW46" s="13">
        <f t="shared" si="14"/>
        <v>0</v>
      </c>
      <c r="AY46" s="13">
        <v>0</v>
      </c>
      <c r="AZ46" s="13">
        <v>2</v>
      </c>
      <c r="BA46" s="13">
        <v>92</v>
      </c>
      <c r="BB46" s="13">
        <v>71</v>
      </c>
      <c r="BC46" s="13">
        <v>5</v>
      </c>
      <c r="BD46" s="13">
        <v>0</v>
      </c>
      <c r="BE46" s="13">
        <v>71</v>
      </c>
      <c r="BG46" s="13">
        <f t="shared" si="15"/>
        <v>99</v>
      </c>
      <c r="BH46" s="13">
        <f t="shared" si="16"/>
        <v>71</v>
      </c>
      <c r="BI46" s="13">
        <f t="shared" si="17"/>
        <v>71</v>
      </c>
      <c r="BK46" s="13">
        <v>99</v>
      </c>
      <c r="BL46" s="13">
        <v>71</v>
      </c>
      <c r="BM46" s="13">
        <v>71</v>
      </c>
      <c r="BO46" s="16">
        <f t="shared" si="18"/>
        <v>79.32022985019178</v>
      </c>
      <c r="BQ46" s="16">
        <f t="shared" si="19"/>
        <v>9.6251230585649911E-2</v>
      </c>
      <c r="BR46" s="16">
        <f t="shared" si="20"/>
        <v>-4.8125615292824733E-2</v>
      </c>
      <c r="BS46" s="16">
        <f t="shared" si="21"/>
        <v>-4.8125615292824733E-2</v>
      </c>
    </row>
    <row r="47" spans="1:71" x14ac:dyDescent="0.2">
      <c r="A47" s="13" t="s">
        <v>19</v>
      </c>
      <c r="B47" s="16" t="s">
        <v>163</v>
      </c>
      <c r="C47" s="16" t="s">
        <v>194</v>
      </c>
      <c r="D47" s="25" t="s">
        <v>127</v>
      </c>
      <c r="E47" s="13">
        <v>2</v>
      </c>
      <c r="K47" s="13">
        <v>4</v>
      </c>
      <c r="L47" s="13">
        <v>290</v>
      </c>
      <c r="M47" s="13">
        <v>5</v>
      </c>
      <c r="O47" s="13">
        <v>1</v>
      </c>
      <c r="P47" s="13">
        <v>3</v>
      </c>
      <c r="Z47" s="13">
        <v>6</v>
      </c>
      <c r="AA47" s="13">
        <v>226</v>
      </c>
      <c r="AB47" s="13">
        <v>1</v>
      </c>
      <c r="AD47" s="13">
        <v>1</v>
      </c>
      <c r="AE47" s="13">
        <v>2</v>
      </c>
      <c r="AH47" s="13">
        <v>7</v>
      </c>
      <c r="AJ47" s="13">
        <f t="shared" si="1"/>
        <v>2</v>
      </c>
      <c r="AK47" s="13">
        <f t="shared" si="2"/>
        <v>0</v>
      </c>
      <c r="AL47" s="13">
        <f t="shared" si="3"/>
        <v>0</v>
      </c>
      <c r="AM47" s="13">
        <f t="shared" si="4"/>
        <v>0</v>
      </c>
      <c r="AN47" s="13">
        <f t="shared" si="5"/>
        <v>0</v>
      </c>
      <c r="AO47" s="13">
        <f t="shared" si="6"/>
        <v>0</v>
      </c>
      <c r="AP47" s="13">
        <f t="shared" si="7"/>
        <v>10</v>
      </c>
      <c r="AQ47" s="13">
        <f>(L47+AA47)-1</f>
        <v>515</v>
      </c>
      <c r="AR47" s="13">
        <f t="shared" si="9"/>
        <v>6</v>
      </c>
      <c r="AS47" s="13">
        <f t="shared" si="10"/>
        <v>0</v>
      </c>
      <c r="AT47" s="13">
        <f t="shared" si="11"/>
        <v>2</v>
      </c>
      <c r="AU47" s="13">
        <f t="shared" si="12"/>
        <v>5</v>
      </c>
      <c r="AV47" s="13">
        <f t="shared" si="13"/>
        <v>0</v>
      </c>
      <c r="AW47" s="13">
        <f t="shared" si="14"/>
        <v>0</v>
      </c>
      <c r="AY47" s="13">
        <v>0</v>
      </c>
      <c r="AZ47" s="13">
        <v>0</v>
      </c>
      <c r="BA47" s="13">
        <v>10</v>
      </c>
      <c r="BB47" s="13">
        <v>515</v>
      </c>
      <c r="BC47" s="13">
        <v>6</v>
      </c>
      <c r="BD47" s="13">
        <v>0</v>
      </c>
      <c r="BE47" s="13">
        <v>2</v>
      </c>
      <c r="BG47" s="13">
        <f t="shared" si="15"/>
        <v>16</v>
      </c>
      <c r="BH47" s="13">
        <f t="shared" si="16"/>
        <v>515</v>
      </c>
      <c r="BI47" s="13">
        <f t="shared" si="17"/>
        <v>2</v>
      </c>
      <c r="BK47" s="13">
        <v>16</v>
      </c>
      <c r="BL47" s="13">
        <v>515</v>
      </c>
      <c r="BM47" s="13">
        <v>2</v>
      </c>
      <c r="BO47" s="16">
        <f t="shared" si="18"/>
        <v>25.447926541255494</v>
      </c>
      <c r="BQ47" s="16">
        <f t="shared" si="19"/>
        <v>-0.20153241979777414</v>
      </c>
      <c r="BR47" s="16">
        <f t="shared" si="20"/>
        <v>1.306154826587492</v>
      </c>
      <c r="BS47" s="16">
        <f t="shared" si="21"/>
        <v>-1.1046224067897177</v>
      </c>
    </row>
    <row r="48" spans="1:71" x14ac:dyDescent="0.2">
      <c r="A48" s="13" t="s">
        <v>14</v>
      </c>
      <c r="B48" s="16" t="s">
        <v>82</v>
      </c>
      <c r="C48" s="13" t="s">
        <v>195</v>
      </c>
      <c r="D48" s="25" t="s">
        <v>128</v>
      </c>
      <c r="N48" s="13">
        <v>105</v>
      </c>
      <c r="Q48" s="13">
        <v>601</v>
      </c>
      <c r="AC48" s="13">
        <v>1</v>
      </c>
      <c r="AF48" s="13">
        <v>300</v>
      </c>
      <c r="AH48" s="13">
        <v>12</v>
      </c>
      <c r="AJ48" s="13">
        <f t="shared" si="1"/>
        <v>0</v>
      </c>
      <c r="AK48" s="13">
        <f t="shared" si="2"/>
        <v>0</v>
      </c>
      <c r="AL48" s="13">
        <f t="shared" si="3"/>
        <v>0</v>
      </c>
      <c r="AM48" s="13">
        <f t="shared" si="4"/>
        <v>0</v>
      </c>
      <c r="AN48" s="13">
        <f t="shared" si="5"/>
        <v>0</v>
      </c>
      <c r="AO48" s="13">
        <f t="shared" si="6"/>
        <v>0</v>
      </c>
      <c r="AP48" s="13">
        <f t="shared" si="7"/>
        <v>0</v>
      </c>
      <c r="AQ48" s="13">
        <f t="shared" si="22"/>
        <v>0</v>
      </c>
      <c r="AR48" s="13">
        <f t="shared" si="9"/>
        <v>0</v>
      </c>
      <c r="AS48" s="13">
        <f t="shared" si="10"/>
        <v>106</v>
      </c>
      <c r="AT48" s="13">
        <f t="shared" si="11"/>
        <v>0</v>
      </c>
      <c r="AU48" s="13">
        <f t="shared" si="12"/>
        <v>0</v>
      </c>
      <c r="AV48" s="13">
        <f>(Q48+AF48)-1</f>
        <v>900</v>
      </c>
      <c r="AW48" s="13">
        <f t="shared" si="14"/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106</v>
      </c>
      <c r="BE48" s="13">
        <v>0</v>
      </c>
      <c r="BG48" s="13">
        <f t="shared" si="15"/>
        <v>0</v>
      </c>
      <c r="BH48" s="13">
        <f t="shared" si="16"/>
        <v>106</v>
      </c>
      <c r="BI48" s="13">
        <f t="shared" si="17"/>
        <v>0</v>
      </c>
      <c r="BK48" s="28">
        <v>0.1</v>
      </c>
      <c r="BL48" s="13">
        <v>106</v>
      </c>
      <c r="BM48" s="28">
        <v>0.1</v>
      </c>
      <c r="BO48" s="16">
        <f t="shared" si="18"/>
        <v>1.0196128224222165</v>
      </c>
      <c r="BQ48" s="16">
        <f t="shared" si="19"/>
        <v>-1.0084352884215901</v>
      </c>
      <c r="BR48" s="16">
        <f t="shared" si="20"/>
        <v>2.0168705768431803</v>
      </c>
      <c r="BS48" s="16">
        <f t="shared" si="21"/>
        <v>-1.0084352884215901</v>
      </c>
    </row>
    <row r="49" spans="1:71" x14ac:dyDescent="0.2">
      <c r="A49" s="13" t="s">
        <v>14</v>
      </c>
      <c r="B49" s="16" t="s">
        <v>83</v>
      </c>
      <c r="C49" s="13" t="s">
        <v>195</v>
      </c>
      <c r="D49" s="25" t="s">
        <v>129</v>
      </c>
      <c r="L49" s="13">
        <v>34</v>
      </c>
      <c r="M49" s="13">
        <v>83</v>
      </c>
      <c r="N49" s="13">
        <v>137</v>
      </c>
      <c r="O49" s="13">
        <v>2</v>
      </c>
      <c r="P49" s="13">
        <v>1</v>
      </c>
      <c r="Q49" s="13">
        <v>2</v>
      </c>
      <c r="AA49" s="13">
        <v>10</v>
      </c>
      <c r="AB49" s="13">
        <v>250</v>
      </c>
      <c r="AC49" s="13">
        <v>73</v>
      </c>
      <c r="AD49" s="13">
        <v>1</v>
      </c>
      <c r="AE49" s="13">
        <v>28</v>
      </c>
      <c r="AH49" s="13">
        <v>8</v>
      </c>
      <c r="AJ49" s="13">
        <f t="shared" si="1"/>
        <v>0</v>
      </c>
      <c r="AK49" s="13">
        <f t="shared" si="2"/>
        <v>0</v>
      </c>
      <c r="AL49" s="13">
        <f t="shared" si="3"/>
        <v>0</v>
      </c>
      <c r="AM49" s="13">
        <f t="shared" si="4"/>
        <v>0</v>
      </c>
      <c r="AN49" s="13">
        <f t="shared" si="5"/>
        <v>0</v>
      </c>
      <c r="AO49" s="13">
        <f t="shared" si="6"/>
        <v>0</v>
      </c>
      <c r="AP49" s="13">
        <f t="shared" si="7"/>
        <v>0</v>
      </c>
      <c r="AQ49" s="13">
        <f t="shared" si="22"/>
        <v>44</v>
      </c>
      <c r="AR49" s="13">
        <f>(M49+AB49)-1</f>
        <v>332</v>
      </c>
      <c r="AS49" s="13">
        <f t="shared" si="10"/>
        <v>210</v>
      </c>
      <c r="AT49" s="13">
        <f t="shared" si="11"/>
        <v>3</v>
      </c>
      <c r="AU49" s="13">
        <f t="shared" si="12"/>
        <v>29</v>
      </c>
      <c r="AV49" s="13">
        <f t="shared" si="13"/>
        <v>2</v>
      </c>
      <c r="AW49" s="13">
        <f t="shared" si="14"/>
        <v>0</v>
      </c>
      <c r="AY49" s="13">
        <v>0</v>
      </c>
      <c r="AZ49" s="13">
        <v>0</v>
      </c>
      <c r="BA49" s="13">
        <v>0</v>
      </c>
      <c r="BB49" s="13">
        <v>44</v>
      </c>
      <c r="BC49" s="13">
        <v>332</v>
      </c>
      <c r="BD49" s="13">
        <v>210</v>
      </c>
      <c r="BE49" s="13">
        <v>3</v>
      </c>
      <c r="BG49" s="13">
        <f t="shared" si="15"/>
        <v>332</v>
      </c>
      <c r="BH49" s="13">
        <f t="shared" si="16"/>
        <v>254</v>
      </c>
      <c r="BI49" s="13">
        <f t="shared" si="17"/>
        <v>3</v>
      </c>
      <c r="BK49" s="13">
        <v>332</v>
      </c>
      <c r="BL49" s="13">
        <v>254</v>
      </c>
      <c r="BM49" s="13">
        <v>3</v>
      </c>
      <c r="BO49" s="16">
        <f t="shared" si="18"/>
        <v>63.245702135227646</v>
      </c>
      <c r="BQ49" s="16">
        <f t="shared" si="19"/>
        <v>0.72010706535615765</v>
      </c>
      <c r="BR49" s="16">
        <f t="shared" si="20"/>
        <v>0.60380269827205935</v>
      </c>
      <c r="BS49" s="16">
        <f t="shared" si="21"/>
        <v>-1.3239097636282162</v>
      </c>
    </row>
    <row r="50" spans="1:71" x14ac:dyDescent="0.2">
      <c r="A50" s="13" t="s">
        <v>15</v>
      </c>
      <c r="B50" s="16" t="s">
        <v>81</v>
      </c>
      <c r="C50" s="13" t="s">
        <v>195</v>
      </c>
      <c r="D50" s="25" t="s">
        <v>130</v>
      </c>
      <c r="L50" s="13">
        <v>107</v>
      </c>
      <c r="M50" s="13">
        <v>85</v>
      </c>
      <c r="N50" s="13">
        <v>42</v>
      </c>
      <c r="O50" s="13">
        <v>6</v>
      </c>
      <c r="P50" s="13">
        <v>37</v>
      </c>
      <c r="AA50" s="13">
        <v>12</v>
      </c>
      <c r="AB50" s="13">
        <v>50</v>
      </c>
      <c r="AC50" s="13">
        <v>110</v>
      </c>
      <c r="AD50" s="13">
        <v>4</v>
      </c>
      <c r="AE50" s="13">
        <v>9</v>
      </c>
      <c r="AF50" s="13">
        <v>1</v>
      </c>
      <c r="AH50" s="13">
        <v>8</v>
      </c>
      <c r="AJ50" s="13">
        <f t="shared" si="1"/>
        <v>0</v>
      </c>
      <c r="AK50" s="13">
        <f t="shared" si="2"/>
        <v>0</v>
      </c>
      <c r="AL50" s="13">
        <f t="shared" si="3"/>
        <v>0</v>
      </c>
      <c r="AM50" s="13">
        <f t="shared" si="4"/>
        <v>0</v>
      </c>
      <c r="AN50" s="13">
        <f t="shared" si="5"/>
        <v>0</v>
      </c>
      <c r="AO50" s="13">
        <f t="shared" si="6"/>
        <v>0</v>
      </c>
      <c r="AP50" s="13">
        <f t="shared" si="7"/>
        <v>0</v>
      </c>
      <c r="AQ50" s="13">
        <f t="shared" si="22"/>
        <v>119</v>
      </c>
      <c r="AR50" s="13">
        <f>(M50+AB50)-1</f>
        <v>134</v>
      </c>
      <c r="AS50" s="13">
        <f t="shared" si="10"/>
        <v>152</v>
      </c>
      <c r="AT50" s="13">
        <f t="shared" si="11"/>
        <v>10</v>
      </c>
      <c r="AU50" s="13">
        <f t="shared" si="12"/>
        <v>46</v>
      </c>
      <c r="AV50" s="13">
        <f t="shared" si="13"/>
        <v>1</v>
      </c>
      <c r="AW50" s="13">
        <f t="shared" si="14"/>
        <v>0</v>
      </c>
      <c r="AY50" s="13">
        <v>0</v>
      </c>
      <c r="AZ50" s="13">
        <v>0</v>
      </c>
      <c r="BA50" s="13">
        <v>0</v>
      </c>
      <c r="BB50" s="13">
        <v>119</v>
      </c>
      <c r="BC50" s="13">
        <v>134</v>
      </c>
      <c r="BD50" s="13">
        <v>152</v>
      </c>
      <c r="BE50" s="13">
        <v>10</v>
      </c>
      <c r="BG50" s="13">
        <f t="shared" si="15"/>
        <v>134</v>
      </c>
      <c r="BH50" s="13">
        <f t="shared" si="16"/>
        <v>271</v>
      </c>
      <c r="BI50" s="13">
        <f t="shared" si="17"/>
        <v>10</v>
      </c>
      <c r="BK50" s="13">
        <v>134</v>
      </c>
      <c r="BL50" s="13">
        <v>271</v>
      </c>
      <c r="BM50" s="13">
        <v>10</v>
      </c>
      <c r="BO50" s="16">
        <f t="shared" si="18"/>
        <v>71.344094415981843</v>
      </c>
      <c r="BQ50" s="16">
        <f t="shared" si="19"/>
        <v>0.27374676861840341</v>
      </c>
      <c r="BR50" s="16">
        <f t="shared" si="20"/>
        <v>0.57961126112800154</v>
      </c>
      <c r="BS50" s="16">
        <f t="shared" si="21"/>
        <v>-0.85335802974640418</v>
      </c>
    </row>
    <row r="51" spans="1:71" x14ac:dyDescent="0.2">
      <c r="A51" s="16" t="s">
        <v>20</v>
      </c>
      <c r="B51" s="16" t="s">
        <v>20</v>
      </c>
      <c r="C51" s="16" t="s">
        <v>196</v>
      </c>
      <c r="D51" s="25" t="s">
        <v>131</v>
      </c>
      <c r="E51" s="16"/>
      <c r="F51" s="16"/>
      <c r="G51" s="16"/>
      <c r="H51" s="16"/>
      <c r="I51" s="16">
        <v>3</v>
      </c>
      <c r="J51" s="16"/>
      <c r="K51" s="16">
        <v>95</v>
      </c>
      <c r="L51" s="16">
        <v>41</v>
      </c>
      <c r="M51" s="16">
        <v>2</v>
      </c>
      <c r="N51" s="16"/>
      <c r="O51" s="16">
        <v>9</v>
      </c>
      <c r="P51" s="16">
        <v>6</v>
      </c>
      <c r="Q51" s="16"/>
      <c r="R51" s="16"/>
      <c r="S51" s="16"/>
      <c r="T51" s="16"/>
      <c r="U51" s="16"/>
      <c r="V51" s="16">
        <v>2</v>
      </c>
      <c r="W51" s="16"/>
      <c r="X51" s="16">
        <v>5</v>
      </c>
      <c r="Y51" s="16"/>
      <c r="Z51" s="16">
        <v>91</v>
      </c>
      <c r="AA51" s="16">
        <v>15</v>
      </c>
      <c r="AB51" s="16"/>
      <c r="AC51" s="16"/>
      <c r="AD51" s="16">
        <v>17</v>
      </c>
      <c r="AE51" s="16">
        <v>5</v>
      </c>
      <c r="AF51" s="16"/>
      <c r="AG51" s="16"/>
      <c r="AH51" s="16">
        <v>7</v>
      </c>
      <c r="AJ51" s="13">
        <f t="shared" si="1"/>
        <v>0</v>
      </c>
      <c r="AK51" s="13">
        <f t="shared" si="2"/>
        <v>0</v>
      </c>
      <c r="AL51" s="13">
        <f t="shared" si="3"/>
        <v>2</v>
      </c>
      <c r="AM51" s="13">
        <f t="shared" si="4"/>
        <v>0</v>
      </c>
      <c r="AN51" s="13">
        <f t="shared" si="5"/>
        <v>8</v>
      </c>
      <c r="AO51" s="13">
        <f t="shared" si="6"/>
        <v>0</v>
      </c>
      <c r="AP51" s="13">
        <f t="shared" si="7"/>
        <v>186</v>
      </c>
      <c r="AQ51" s="13">
        <f>(L51+AA51)-1</f>
        <v>55</v>
      </c>
      <c r="AR51" s="13">
        <f t="shared" si="9"/>
        <v>2</v>
      </c>
      <c r="AS51" s="13">
        <f t="shared" si="10"/>
        <v>0</v>
      </c>
      <c r="AT51" s="13">
        <f t="shared" si="11"/>
        <v>26</v>
      </c>
      <c r="AU51" s="13">
        <f t="shared" si="12"/>
        <v>11</v>
      </c>
      <c r="AV51" s="13">
        <f t="shared" si="13"/>
        <v>0</v>
      </c>
      <c r="AW51" s="13">
        <f t="shared" si="14"/>
        <v>0</v>
      </c>
      <c r="AY51" s="13">
        <v>2</v>
      </c>
      <c r="AZ51" s="13">
        <v>8</v>
      </c>
      <c r="BA51" s="13">
        <v>186</v>
      </c>
      <c r="BB51" s="13">
        <v>55</v>
      </c>
      <c r="BC51" s="13">
        <v>2</v>
      </c>
      <c r="BD51" s="13">
        <v>0</v>
      </c>
      <c r="BE51" s="13">
        <v>26</v>
      </c>
      <c r="BG51" s="13">
        <f t="shared" si="15"/>
        <v>198</v>
      </c>
      <c r="BH51" s="13">
        <f t="shared" si="16"/>
        <v>55</v>
      </c>
      <c r="BI51" s="13">
        <f t="shared" si="17"/>
        <v>26</v>
      </c>
      <c r="BK51" s="13">
        <v>198</v>
      </c>
      <c r="BL51" s="13">
        <v>55</v>
      </c>
      <c r="BM51" s="13">
        <v>26</v>
      </c>
      <c r="BO51" s="16">
        <f t="shared" si="18"/>
        <v>65.66496884934385</v>
      </c>
      <c r="BQ51" s="16">
        <f t="shared" si="19"/>
        <v>0.47933144768600011</v>
      </c>
      <c r="BR51" s="16">
        <f t="shared" si="20"/>
        <v>-7.69710530812871E-2</v>
      </c>
      <c r="BS51" s="16">
        <f t="shared" si="21"/>
        <v>-0.40236039460471301</v>
      </c>
    </row>
    <row r="52" spans="1:71" x14ac:dyDescent="0.2">
      <c r="A52" s="13" t="s">
        <v>22</v>
      </c>
      <c r="B52" s="13" t="s">
        <v>94</v>
      </c>
      <c r="C52" s="13" t="s">
        <v>197</v>
      </c>
      <c r="D52" s="24" t="s">
        <v>132</v>
      </c>
      <c r="K52" s="13">
        <v>6</v>
      </c>
      <c r="L52" s="13">
        <v>81</v>
      </c>
      <c r="O52" s="13">
        <v>8</v>
      </c>
      <c r="P52" s="13">
        <v>26</v>
      </c>
      <c r="Z52" s="13">
        <v>13</v>
      </c>
      <c r="AA52" s="13">
        <v>107</v>
      </c>
      <c r="AD52" s="13">
        <v>14</v>
      </c>
      <c r="AE52" s="13">
        <v>33</v>
      </c>
      <c r="AH52" s="13">
        <v>7</v>
      </c>
      <c r="AJ52" s="13">
        <f t="shared" si="1"/>
        <v>0</v>
      </c>
      <c r="AK52" s="13">
        <f t="shared" si="2"/>
        <v>0</v>
      </c>
      <c r="AL52" s="13">
        <f t="shared" si="3"/>
        <v>0</v>
      </c>
      <c r="AM52" s="13">
        <f t="shared" si="4"/>
        <v>0</v>
      </c>
      <c r="AN52" s="13">
        <f t="shared" si="5"/>
        <v>0</v>
      </c>
      <c r="AO52" s="13">
        <f t="shared" si="6"/>
        <v>0</v>
      </c>
      <c r="AP52" s="13">
        <f t="shared" si="7"/>
        <v>19</v>
      </c>
      <c r="AQ52" s="13">
        <f>(L52+AA52)-1</f>
        <v>187</v>
      </c>
      <c r="AR52" s="13">
        <f t="shared" si="9"/>
        <v>0</v>
      </c>
      <c r="AS52" s="13">
        <f t="shared" si="10"/>
        <v>0</v>
      </c>
      <c r="AT52" s="13">
        <f t="shared" si="11"/>
        <v>22</v>
      </c>
      <c r="AU52" s="13">
        <f t="shared" si="12"/>
        <v>59</v>
      </c>
      <c r="AV52" s="13">
        <f t="shared" si="13"/>
        <v>0</v>
      </c>
      <c r="AW52" s="13">
        <f t="shared" si="14"/>
        <v>0</v>
      </c>
      <c r="AY52" s="13">
        <v>0</v>
      </c>
      <c r="AZ52" s="13">
        <v>0</v>
      </c>
      <c r="BA52" s="13">
        <v>19</v>
      </c>
      <c r="BB52" s="13">
        <v>187</v>
      </c>
      <c r="BC52" s="13">
        <v>0</v>
      </c>
      <c r="BD52" s="13">
        <v>0</v>
      </c>
      <c r="BE52" s="13">
        <v>22</v>
      </c>
      <c r="BG52" s="13">
        <f t="shared" si="15"/>
        <v>19</v>
      </c>
      <c r="BH52" s="13">
        <f t="shared" si="16"/>
        <v>187</v>
      </c>
      <c r="BI52" s="13">
        <f t="shared" si="17"/>
        <v>22</v>
      </c>
      <c r="BK52" s="13">
        <v>19</v>
      </c>
      <c r="BL52" s="13">
        <v>187</v>
      </c>
      <c r="BM52" s="13">
        <v>22</v>
      </c>
      <c r="BO52" s="16">
        <f t="shared" si="18"/>
        <v>42.756875653902448</v>
      </c>
      <c r="BQ52" s="16">
        <f t="shared" si="19"/>
        <v>-0.35225236181768221</v>
      </c>
      <c r="BR52" s="16">
        <f t="shared" si="20"/>
        <v>0.64083564376598778</v>
      </c>
      <c r="BS52" s="16">
        <f t="shared" si="21"/>
        <v>-0.28858328194830496</v>
      </c>
    </row>
    <row r="53" spans="1:71" x14ac:dyDescent="0.2">
      <c r="A53" s="13" t="s">
        <v>22</v>
      </c>
      <c r="B53" s="13" t="s">
        <v>97</v>
      </c>
      <c r="C53" s="13" t="s">
        <v>197</v>
      </c>
      <c r="D53" s="24" t="s">
        <v>133</v>
      </c>
      <c r="I53" s="13">
        <v>1</v>
      </c>
      <c r="K53" s="13">
        <v>110</v>
      </c>
      <c r="L53" s="13">
        <v>94</v>
      </c>
      <c r="M53" s="13">
        <v>5</v>
      </c>
      <c r="O53" s="13">
        <v>3</v>
      </c>
      <c r="X53" s="13">
        <v>1</v>
      </c>
      <c r="Z53" s="13">
        <v>211</v>
      </c>
      <c r="AA53" s="13">
        <v>61</v>
      </c>
      <c r="AB53" s="13">
        <v>1</v>
      </c>
      <c r="AD53" s="13">
        <v>12</v>
      </c>
      <c r="AE53" s="13">
        <v>8</v>
      </c>
      <c r="AH53" s="13">
        <v>8</v>
      </c>
      <c r="AJ53" s="13">
        <f t="shared" si="1"/>
        <v>0</v>
      </c>
      <c r="AK53" s="13">
        <f t="shared" si="2"/>
        <v>0</v>
      </c>
      <c r="AL53" s="13">
        <f t="shared" si="3"/>
        <v>0</v>
      </c>
      <c r="AM53" s="13">
        <f t="shared" si="4"/>
        <v>0</v>
      </c>
      <c r="AN53" s="13">
        <f t="shared" si="5"/>
        <v>2</v>
      </c>
      <c r="AO53" s="13">
        <f t="shared" si="6"/>
        <v>0</v>
      </c>
      <c r="AP53" s="13">
        <f t="shared" si="7"/>
        <v>321</v>
      </c>
      <c r="AQ53" s="13">
        <f t="shared" si="22"/>
        <v>155</v>
      </c>
      <c r="AR53" s="13">
        <f>(M53+AB53)-1</f>
        <v>5</v>
      </c>
      <c r="AS53" s="13">
        <f t="shared" si="10"/>
        <v>0</v>
      </c>
      <c r="AT53" s="13">
        <f t="shared" si="11"/>
        <v>15</v>
      </c>
      <c r="AU53" s="13">
        <f t="shared" si="12"/>
        <v>8</v>
      </c>
      <c r="AV53" s="13">
        <f t="shared" si="13"/>
        <v>0</v>
      </c>
      <c r="AW53" s="13">
        <f t="shared" si="14"/>
        <v>0</v>
      </c>
      <c r="AY53" s="13">
        <v>0</v>
      </c>
      <c r="AZ53" s="13">
        <v>2</v>
      </c>
      <c r="BA53" s="13">
        <v>321</v>
      </c>
      <c r="BB53" s="13">
        <v>155</v>
      </c>
      <c r="BC53" s="13">
        <v>5</v>
      </c>
      <c r="BD53" s="13">
        <v>0</v>
      </c>
      <c r="BE53" s="13">
        <v>15</v>
      </c>
      <c r="BG53" s="13">
        <f t="shared" si="15"/>
        <v>328</v>
      </c>
      <c r="BH53" s="13">
        <f t="shared" si="16"/>
        <v>155</v>
      </c>
      <c r="BI53" s="13">
        <f t="shared" si="17"/>
        <v>15</v>
      </c>
      <c r="BK53" s="13">
        <v>328</v>
      </c>
      <c r="BL53" s="13">
        <v>155</v>
      </c>
      <c r="BM53" s="13">
        <v>15</v>
      </c>
      <c r="BO53" s="16">
        <f t="shared" si="18"/>
        <v>91.362000461245586</v>
      </c>
      <c r="BQ53" s="16">
        <f t="shared" si="19"/>
        <v>0.55510824339912856</v>
      </c>
      <c r="BR53" s="16">
        <f t="shared" si="20"/>
        <v>0.22956609785774099</v>
      </c>
      <c r="BS53" s="16">
        <f t="shared" si="21"/>
        <v>-0.7846743412568693</v>
      </c>
    </row>
    <row r="54" spans="1:71" x14ac:dyDescent="0.2">
      <c r="A54" s="13" t="s">
        <v>22</v>
      </c>
      <c r="B54" s="13" t="s">
        <v>95</v>
      </c>
      <c r="C54" s="13" t="s">
        <v>197</v>
      </c>
      <c r="D54" s="24" t="s">
        <v>134</v>
      </c>
      <c r="G54" s="13">
        <v>1</v>
      </c>
      <c r="I54" s="13">
        <v>1</v>
      </c>
      <c r="K54" s="13">
        <v>4</v>
      </c>
      <c r="L54" s="13">
        <v>31</v>
      </c>
      <c r="M54" s="13">
        <v>10</v>
      </c>
      <c r="N54" s="13">
        <v>2</v>
      </c>
      <c r="O54" s="13">
        <v>36</v>
      </c>
      <c r="P54" s="13">
        <v>14</v>
      </c>
      <c r="V54" s="13">
        <v>5</v>
      </c>
      <c r="Z54" s="13">
        <v>5</v>
      </c>
      <c r="AA54" s="13">
        <v>11</v>
      </c>
      <c r="AD54" s="13">
        <v>14</v>
      </c>
      <c r="AE54" s="13">
        <v>6</v>
      </c>
      <c r="AH54" s="13">
        <v>11</v>
      </c>
      <c r="AJ54" s="13">
        <f t="shared" si="1"/>
        <v>0</v>
      </c>
      <c r="AK54" s="13">
        <f t="shared" si="2"/>
        <v>0</v>
      </c>
      <c r="AL54" s="13">
        <f t="shared" si="3"/>
        <v>6</v>
      </c>
      <c r="AM54" s="13">
        <f t="shared" si="4"/>
        <v>0</v>
      </c>
      <c r="AN54" s="13">
        <f t="shared" si="5"/>
        <v>1</v>
      </c>
      <c r="AO54" s="13">
        <f t="shared" si="6"/>
        <v>0</v>
      </c>
      <c r="AP54" s="13">
        <f t="shared" si="7"/>
        <v>9</v>
      </c>
      <c r="AQ54" s="13">
        <f t="shared" si="22"/>
        <v>42</v>
      </c>
      <c r="AR54" s="13">
        <f t="shared" si="9"/>
        <v>10</v>
      </c>
      <c r="AS54" s="13">
        <f t="shared" si="10"/>
        <v>2</v>
      </c>
      <c r="AT54" s="13">
        <f t="shared" si="11"/>
        <v>50</v>
      </c>
      <c r="AU54" s="13">
        <f>(P54+AE54)-1</f>
        <v>19</v>
      </c>
      <c r="AV54" s="13">
        <f t="shared" si="13"/>
        <v>0</v>
      </c>
      <c r="AW54" s="13">
        <f t="shared" si="14"/>
        <v>0</v>
      </c>
      <c r="AY54" s="13">
        <v>6</v>
      </c>
      <c r="AZ54" s="13">
        <v>1</v>
      </c>
      <c r="BA54" s="13">
        <v>9</v>
      </c>
      <c r="BB54" s="13">
        <v>42</v>
      </c>
      <c r="BC54" s="13">
        <v>10</v>
      </c>
      <c r="BD54" s="13">
        <v>2</v>
      </c>
      <c r="BE54" s="13">
        <v>50</v>
      </c>
      <c r="BG54" s="13">
        <f t="shared" si="15"/>
        <v>26</v>
      </c>
      <c r="BH54" s="13">
        <f t="shared" si="16"/>
        <v>44</v>
      </c>
      <c r="BI54" s="13">
        <f t="shared" si="17"/>
        <v>50</v>
      </c>
      <c r="BK54" s="13">
        <v>26</v>
      </c>
      <c r="BL54" s="13">
        <v>44</v>
      </c>
      <c r="BM54" s="13">
        <v>50</v>
      </c>
      <c r="BO54" s="16">
        <f t="shared" si="18"/>
        <v>38.529970479014878</v>
      </c>
      <c r="BQ54" s="16">
        <f t="shared" si="19"/>
        <v>-0.17082532829352345</v>
      </c>
      <c r="BR54" s="16">
        <f t="shared" si="20"/>
        <v>5.7654000221846045E-2</v>
      </c>
      <c r="BS54" s="16">
        <f t="shared" si="21"/>
        <v>0.11317132807167737</v>
      </c>
    </row>
    <row r="55" spans="1:71" x14ac:dyDescent="0.2">
      <c r="A55" s="13" t="s">
        <v>22</v>
      </c>
      <c r="B55" s="13" t="s">
        <v>89</v>
      </c>
      <c r="C55" s="13" t="s">
        <v>197</v>
      </c>
      <c r="D55" s="24" t="s">
        <v>135</v>
      </c>
      <c r="I55" s="13">
        <v>2</v>
      </c>
      <c r="K55" s="13">
        <v>59</v>
      </c>
      <c r="L55" s="13">
        <v>86</v>
      </c>
      <c r="M55" s="13">
        <v>5</v>
      </c>
      <c r="O55" s="13">
        <v>55</v>
      </c>
      <c r="P55" s="13">
        <v>77</v>
      </c>
      <c r="Z55" s="13">
        <v>29</v>
      </c>
      <c r="AA55" s="13">
        <v>73</v>
      </c>
      <c r="AD55" s="13">
        <v>7</v>
      </c>
      <c r="AE55" s="13">
        <v>26</v>
      </c>
      <c r="AH55" s="13">
        <v>6</v>
      </c>
      <c r="AJ55" s="13">
        <f t="shared" si="1"/>
        <v>0</v>
      </c>
      <c r="AK55" s="13">
        <f t="shared" si="2"/>
        <v>0</v>
      </c>
      <c r="AL55" s="13">
        <f t="shared" si="3"/>
        <v>0</v>
      </c>
      <c r="AM55" s="13">
        <f t="shared" si="4"/>
        <v>0</v>
      </c>
      <c r="AN55" s="13">
        <f t="shared" si="5"/>
        <v>2</v>
      </c>
      <c r="AO55" s="13">
        <f t="shared" si="6"/>
        <v>0</v>
      </c>
      <c r="AP55" s="13">
        <f>(K55+Z55)-1</f>
        <v>87</v>
      </c>
      <c r="AQ55" s="13">
        <f t="shared" si="22"/>
        <v>159</v>
      </c>
      <c r="AR55" s="13">
        <f t="shared" si="9"/>
        <v>5</v>
      </c>
      <c r="AS55" s="13">
        <f t="shared" si="10"/>
        <v>0</v>
      </c>
      <c r="AT55" s="13">
        <f t="shared" si="11"/>
        <v>62</v>
      </c>
      <c r="AU55" s="13">
        <f t="shared" si="12"/>
        <v>103</v>
      </c>
      <c r="AV55" s="13">
        <f t="shared" si="13"/>
        <v>0</v>
      </c>
      <c r="AW55" s="13">
        <f t="shared" si="14"/>
        <v>0</v>
      </c>
      <c r="AY55" s="13">
        <v>0</v>
      </c>
      <c r="AZ55" s="13">
        <v>2</v>
      </c>
      <c r="BA55" s="13">
        <v>87</v>
      </c>
      <c r="BB55" s="13">
        <v>159</v>
      </c>
      <c r="BC55" s="13">
        <v>5</v>
      </c>
      <c r="BD55" s="13">
        <v>0</v>
      </c>
      <c r="BE55" s="13">
        <v>62</v>
      </c>
      <c r="BG55" s="13">
        <f t="shared" si="15"/>
        <v>94</v>
      </c>
      <c r="BH55" s="13">
        <f t="shared" si="16"/>
        <v>159</v>
      </c>
      <c r="BI55" s="13">
        <f t="shared" si="17"/>
        <v>62</v>
      </c>
      <c r="BK55" s="13">
        <v>94</v>
      </c>
      <c r="BL55" s="13">
        <v>159</v>
      </c>
      <c r="BM55" s="13">
        <v>62</v>
      </c>
      <c r="BO55" s="16">
        <f t="shared" si="18"/>
        <v>97.492727925736105</v>
      </c>
      <c r="BQ55" s="16">
        <f t="shared" si="19"/>
        <v>-1.5844368873102404E-2</v>
      </c>
      <c r="BR55" s="16">
        <f t="shared" si="20"/>
        <v>0.21242490184765039</v>
      </c>
      <c r="BS55" s="16">
        <f t="shared" si="21"/>
        <v>-0.19658053297454717</v>
      </c>
    </row>
    <row r="56" spans="1:71" x14ac:dyDescent="0.2">
      <c r="A56" s="13" t="s">
        <v>22</v>
      </c>
      <c r="B56" s="13" t="s">
        <v>87</v>
      </c>
      <c r="C56" s="13" t="s">
        <v>197</v>
      </c>
      <c r="D56" s="24" t="s">
        <v>136</v>
      </c>
      <c r="G56" s="13">
        <v>17</v>
      </c>
      <c r="I56" s="13">
        <v>3</v>
      </c>
      <c r="K56" s="13">
        <v>49</v>
      </c>
      <c r="L56" s="13">
        <v>71</v>
      </c>
      <c r="O56" s="13">
        <v>14</v>
      </c>
      <c r="P56" s="13">
        <v>24</v>
      </c>
      <c r="V56" s="13">
        <v>11</v>
      </c>
      <c r="X56" s="13">
        <v>6</v>
      </c>
      <c r="Z56" s="13">
        <v>9</v>
      </c>
      <c r="AA56" s="13">
        <v>32</v>
      </c>
      <c r="AD56" s="13">
        <v>8</v>
      </c>
      <c r="AE56" s="13">
        <v>9</v>
      </c>
      <c r="AH56" s="13">
        <v>6</v>
      </c>
      <c r="AJ56" s="13">
        <f t="shared" si="1"/>
        <v>0</v>
      </c>
      <c r="AK56" s="13">
        <f t="shared" si="2"/>
        <v>0</v>
      </c>
      <c r="AL56" s="13">
        <f t="shared" si="3"/>
        <v>28</v>
      </c>
      <c r="AM56" s="13">
        <f t="shared" si="4"/>
        <v>0</v>
      </c>
      <c r="AN56" s="13">
        <f t="shared" si="5"/>
        <v>9</v>
      </c>
      <c r="AO56" s="13">
        <f t="shared" si="6"/>
        <v>0</v>
      </c>
      <c r="AP56" s="13">
        <f>(K56+Z56)-1</f>
        <v>57</v>
      </c>
      <c r="AQ56" s="13">
        <f t="shared" si="22"/>
        <v>103</v>
      </c>
      <c r="AR56" s="13">
        <f t="shared" si="9"/>
        <v>0</v>
      </c>
      <c r="AS56" s="13">
        <f t="shared" si="10"/>
        <v>0</v>
      </c>
      <c r="AT56" s="13">
        <f t="shared" si="11"/>
        <v>22</v>
      </c>
      <c r="AU56" s="13">
        <f t="shared" si="12"/>
        <v>33</v>
      </c>
      <c r="AV56" s="13">
        <f t="shared" si="13"/>
        <v>0</v>
      </c>
      <c r="AW56" s="13">
        <f t="shared" si="14"/>
        <v>0</v>
      </c>
      <c r="AY56" s="13">
        <v>28</v>
      </c>
      <c r="AZ56" s="13">
        <v>9</v>
      </c>
      <c r="BA56" s="13">
        <v>57</v>
      </c>
      <c r="BB56" s="13">
        <v>103</v>
      </c>
      <c r="BC56" s="13">
        <v>0</v>
      </c>
      <c r="BD56" s="13">
        <v>0</v>
      </c>
      <c r="BE56" s="13">
        <v>22</v>
      </c>
      <c r="BG56" s="13">
        <f t="shared" si="15"/>
        <v>94</v>
      </c>
      <c r="BH56" s="13">
        <f t="shared" si="16"/>
        <v>103</v>
      </c>
      <c r="BI56" s="13">
        <f t="shared" si="17"/>
        <v>22</v>
      </c>
      <c r="BK56" s="13">
        <v>94</v>
      </c>
      <c r="BL56" s="13">
        <v>103</v>
      </c>
      <c r="BM56" s="13">
        <v>22</v>
      </c>
      <c r="BO56" s="16">
        <f t="shared" si="18"/>
        <v>59.721300035837423</v>
      </c>
      <c r="BQ56" s="16">
        <f t="shared" si="19"/>
        <v>0.19699860055734</v>
      </c>
      <c r="BR56" s="16">
        <f t="shared" si="20"/>
        <v>0.23670797166281352</v>
      </c>
      <c r="BS56" s="16">
        <f t="shared" si="21"/>
        <v>-0.43370657222015241</v>
      </c>
    </row>
    <row r="57" spans="1:71" x14ac:dyDescent="0.2">
      <c r="A57" s="13" t="s">
        <v>22</v>
      </c>
      <c r="B57" s="13" t="s">
        <v>98</v>
      </c>
      <c r="C57" s="13" t="s">
        <v>197</v>
      </c>
      <c r="D57" s="24" t="s">
        <v>137</v>
      </c>
      <c r="G57" s="13">
        <v>1</v>
      </c>
      <c r="I57" s="13">
        <v>3</v>
      </c>
      <c r="K57" s="13">
        <v>157</v>
      </c>
      <c r="L57" s="13">
        <v>93</v>
      </c>
      <c r="O57" s="13">
        <v>10</v>
      </c>
      <c r="P57" s="13">
        <v>18</v>
      </c>
      <c r="T57" s="13">
        <v>24</v>
      </c>
      <c r="Z57" s="13">
        <v>126</v>
      </c>
      <c r="AA57" s="13">
        <v>69</v>
      </c>
      <c r="AD57" s="13">
        <v>2</v>
      </c>
      <c r="AE57" s="13">
        <v>3</v>
      </c>
      <c r="AH57" s="13">
        <v>7</v>
      </c>
      <c r="AJ57" s="13">
        <f t="shared" si="1"/>
        <v>24</v>
      </c>
      <c r="AK57" s="13">
        <f t="shared" si="2"/>
        <v>0</v>
      </c>
      <c r="AL57" s="13">
        <f t="shared" si="3"/>
        <v>1</v>
      </c>
      <c r="AM57" s="13">
        <f t="shared" si="4"/>
        <v>0</v>
      </c>
      <c r="AN57" s="13">
        <f t="shared" si="5"/>
        <v>3</v>
      </c>
      <c r="AO57" s="13">
        <f t="shared" si="6"/>
        <v>0</v>
      </c>
      <c r="AP57" s="13">
        <f t="shared" si="7"/>
        <v>283</v>
      </c>
      <c r="AQ57" s="13">
        <f>(L57+AA57)-1</f>
        <v>161</v>
      </c>
      <c r="AR57" s="13">
        <f t="shared" si="9"/>
        <v>0</v>
      </c>
      <c r="AS57" s="13">
        <f t="shared" si="10"/>
        <v>0</v>
      </c>
      <c r="AT57" s="13">
        <f t="shared" si="11"/>
        <v>12</v>
      </c>
      <c r="AU57" s="13">
        <f t="shared" si="12"/>
        <v>21</v>
      </c>
      <c r="AV57" s="13">
        <f t="shared" si="13"/>
        <v>0</v>
      </c>
      <c r="AW57" s="13">
        <f t="shared" si="14"/>
        <v>0</v>
      </c>
      <c r="AY57" s="13">
        <v>1</v>
      </c>
      <c r="AZ57" s="13">
        <v>3</v>
      </c>
      <c r="BA57" s="13">
        <v>283</v>
      </c>
      <c r="BB57" s="13">
        <v>161</v>
      </c>
      <c r="BC57" s="13">
        <v>0</v>
      </c>
      <c r="BD57" s="13">
        <v>0</v>
      </c>
      <c r="BE57" s="13">
        <v>12</v>
      </c>
      <c r="BG57" s="13">
        <f t="shared" si="15"/>
        <v>287</v>
      </c>
      <c r="BH57" s="13">
        <f t="shared" si="16"/>
        <v>161</v>
      </c>
      <c r="BI57" s="13">
        <f t="shared" si="17"/>
        <v>12</v>
      </c>
      <c r="BK57" s="13">
        <v>287</v>
      </c>
      <c r="BL57" s="13">
        <v>161</v>
      </c>
      <c r="BM57" s="13">
        <v>12</v>
      </c>
      <c r="BO57" s="16">
        <f t="shared" si="18"/>
        <v>82.154181461517581</v>
      </c>
      <c r="BQ57" s="16">
        <f t="shared" si="19"/>
        <v>0.54325222379617033</v>
      </c>
      <c r="BR57" s="16">
        <f t="shared" si="20"/>
        <v>0.29219620309402766</v>
      </c>
      <c r="BS57" s="16">
        <f t="shared" si="21"/>
        <v>-0.83544842689019727</v>
      </c>
    </row>
    <row r="58" spans="1:71" x14ac:dyDescent="0.2">
      <c r="A58" s="13" t="s">
        <v>22</v>
      </c>
      <c r="B58" s="13" t="s">
        <v>90</v>
      </c>
      <c r="C58" s="13" t="s">
        <v>197</v>
      </c>
      <c r="D58" s="24" t="s">
        <v>138</v>
      </c>
      <c r="G58" s="13">
        <v>13</v>
      </c>
      <c r="I58" s="13">
        <v>12</v>
      </c>
      <c r="K58" s="13">
        <v>16</v>
      </c>
      <c r="L58" s="13">
        <v>48</v>
      </c>
      <c r="O58" s="13">
        <v>15</v>
      </c>
      <c r="P58" s="13">
        <v>24</v>
      </c>
      <c r="T58" s="13">
        <v>1</v>
      </c>
      <c r="V58" s="13">
        <v>19</v>
      </c>
      <c r="Z58" s="13">
        <v>25</v>
      </c>
      <c r="AA58" s="13">
        <v>88</v>
      </c>
      <c r="AD58" s="13">
        <v>21</v>
      </c>
      <c r="AE58" s="13">
        <v>12</v>
      </c>
      <c r="AH58" s="13">
        <v>7</v>
      </c>
      <c r="AJ58" s="13">
        <f t="shared" si="1"/>
        <v>1</v>
      </c>
      <c r="AK58" s="13">
        <f t="shared" si="2"/>
        <v>0</v>
      </c>
      <c r="AL58" s="13">
        <f t="shared" si="3"/>
        <v>32</v>
      </c>
      <c r="AM58" s="13">
        <f t="shared" si="4"/>
        <v>0</v>
      </c>
      <c r="AN58" s="13">
        <f t="shared" si="5"/>
        <v>12</v>
      </c>
      <c r="AO58" s="13">
        <f t="shared" si="6"/>
        <v>0</v>
      </c>
      <c r="AP58" s="13">
        <f t="shared" si="7"/>
        <v>41</v>
      </c>
      <c r="AQ58" s="13">
        <f t="shared" ref="AQ58:AQ63" si="27">(L58+AA58)-1</f>
        <v>135</v>
      </c>
      <c r="AR58" s="13">
        <f t="shared" si="9"/>
        <v>0</v>
      </c>
      <c r="AS58" s="13">
        <f t="shared" si="10"/>
        <v>0</v>
      </c>
      <c r="AT58" s="13">
        <f t="shared" si="11"/>
        <v>36</v>
      </c>
      <c r="AU58" s="13">
        <f t="shared" si="12"/>
        <v>36</v>
      </c>
      <c r="AV58" s="13">
        <f t="shared" si="13"/>
        <v>0</v>
      </c>
      <c r="AW58" s="13">
        <f t="shared" si="14"/>
        <v>0</v>
      </c>
      <c r="AY58" s="13">
        <v>32</v>
      </c>
      <c r="AZ58" s="13">
        <v>12</v>
      </c>
      <c r="BA58" s="13">
        <v>41</v>
      </c>
      <c r="BB58" s="13">
        <v>135</v>
      </c>
      <c r="BC58" s="13">
        <v>0</v>
      </c>
      <c r="BD58" s="13">
        <v>0</v>
      </c>
      <c r="BE58" s="13">
        <v>36</v>
      </c>
      <c r="BG58" s="13">
        <f t="shared" si="15"/>
        <v>85</v>
      </c>
      <c r="BH58" s="13">
        <f t="shared" si="16"/>
        <v>135</v>
      </c>
      <c r="BI58" s="13">
        <f t="shared" si="17"/>
        <v>36</v>
      </c>
      <c r="BK58" s="13">
        <v>85</v>
      </c>
      <c r="BL58" s="13">
        <v>135</v>
      </c>
      <c r="BM58" s="13">
        <v>36</v>
      </c>
      <c r="BO58" s="16">
        <f t="shared" si="18"/>
        <v>74.476352418372144</v>
      </c>
      <c r="BQ58" s="16">
        <f t="shared" si="19"/>
        <v>5.7400527388764E-2</v>
      </c>
      <c r="BR58" s="16">
        <f t="shared" si="20"/>
        <v>0.25831537016947737</v>
      </c>
      <c r="BS58" s="16">
        <f t="shared" si="21"/>
        <v>-0.31571589755824148</v>
      </c>
    </row>
    <row r="59" spans="1:71" x14ac:dyDescent="0.2">
      <c r="A59" s="13" t="s">
        <v>22</v>
      </c>
      <c r="B59" s="13" t="s">
        <v>88</v>
      </c>
      <c r="C59" s="13" t="s">
        <v>197</v>
      </c>
      <c r="D59" s="24" t="s">
        <v>139</v>
      </c>
      <c r="G59" s="13">
        <v>34</v>
      </c>
      <c r="I59" s="13">
        <v>12</v>
      </c>
      <c r="K59" s="13">
        <v>181</v>
      </c>
      <c r="L59" s="13">
        <v>122</v>
      </c>
      <c r="O59" s="13">
        <v>4</v>
      </c>
      <c r="P59" s="13">
        <v>19</v>
      </c>
      <c r="V59" s="13">
        <v>8</v>
      </c>
      <c r="Z59" s="13">
        <v>10</v>
      </c>
      <c r="AA59" s="13">
        <v>76</v>
      </c>
      <c r="AD59" s="13">
        <v>11</v>
      </c>
      <c r="AE59" s="13">
        <v>2</v>
      </c>
      <c r="AH59" s="13">
        <v>7</v>
      </c>
      <c r="AJ59" s="13">
        <f t="shared" si="1"/>
        <v>0</v>
      </c>
      <c r="AK59" s="13">
        <f t="shared" si="2"/>
        <v>0</v>
      </c>
      <c r="AL59" s="13">
        <f t="shared" si="3"/>
        <v>42</v>
      </c>
      <c r="AM59" s="13">
        <f t="shared" si="4"/>
        <v>0</v>
      </c>
      <c r="AN59" s="13">
        <f t="shared" si="5"/>
        <v>12</v>
      </c>
      <c r="AO59" s="13">
        <f t="shared" si="6"/>
        <v>0</v>
      </c>
      <c r="AP59" s="13">
        <f t="shared" si="7"/>
        <v>191</v>
      </c>
      <c r="AQ59" s="13">
        <f t="shared" si="27"/>
        <v>197</v>
      </c>
      <c r="AR59" s="13">
        <f t="shared" si="9"/>
        <v>0</v>
      </c>
      <c r="AS59" s="13">
        <f t="shared" si="10"/>
        <v>0</v>
      </c>
      <c r="AT59" s="13">
        <f t="shared" si="11"/>
        <v>15</v>
      </c>
      <c r="AU59" s="13">
        <f t="shared" si="12"/>
        <v>21</v>
      </c>
      <c r="AV59" s="13">
        <f t="shared" si="13"/>
        <v>0</v>
      </c>
      <c r="AW59" s="13">
        <f t="shared" si="14"/>
        <v>0</v>
      </c>
      <c r="AY59" s="13">
        <v>42</v>
      </c>
      <c r="AZ59" s="13">
        <v>12</v>
      </c>
      <c r="BA59" s="13">
        <v>191</v>
      </c>
      <c r="BB59" s="13">
        <v>197</v>
      </c>
      <c r="BC59" s="13">
        <v>0</v>
      </c>
      <c r="BD59" s="13">
        <v>0</v>
      </c>
      <c r="BE59" s="13">
        <v>15</v>
      </c>
      <c r="BG59" s="13">
        <f t="shared" si="15"/>
        <v>245</v>
      </c>
      <c r="BH59" s="13">
        <f t="shared" si="16"/>
        <v>197</v>
      </c>
      <c r="BI59" s="13">
        <f t="shared" si="17"/>
        <v>15</v>
      </c>
      <c r="BK59" s="13">
        <v>245</v>
      </c>
      <c r="BL59" s="13">
        <v>197</v>
      </c>
      <c r="BM59" s="13">
        <v>15</v>
      </c>
      <c r="BO59" s="16">
        <f t="shared" si="18"/>
        <v>89.792732913577765</v>
      </c>
      <c r="BQ59" s="16">
        <f t="shared" si="19"/>
        <v>0.43592489450393024</v>
      </c>
      <c r="BR59" s="16">
        <f t="shared" si="20"/>
        <v>0.34122503630099071</v>
      </c>
      <c r="BS59" s="16">
        <f t="shared" si="21"/>
        <v>-0.77714993080492101</v>
      </c>
    </row>
    <row r="60" spans="1:71" x14ac:dyDescent="0.2">
      <c r="A60" s="13" t="s">
        <v>22</v>
      </c>
      <c r="B60" s="13" t="s">
        <v>91</v>
      </c>
      <c r="C60" s="13" t="s">
        <v>197</v>
      </c>
      <c r="D60" s="24" t="s">
        <v>140</v>
      </c>
      <c r="E60" s="13">
        <v>1</v>
      </c>
      <c r="G60" s="13">
        <v>12</v>
      </c>
      <c r="I60" s="13">
        <v>16</v>
      </c>
      <c r="K60" s="13">
        <v>112</v>
      </c>
      <c r="L60" s="13">
        <v>104</v>
      </c>
      <c r="O60" s="13">
        <v>2</v>
      </c>
      <c r="P60" s="13">
        <v>8</v>
      </c>
      <c r="T60" s="13">
        <v>2</v>
      </c>
      <c r="V60" s="13">
        <v>3</v>
      </c>
      <c r="Z60" s="13">
        <v>20</v>
      </c>
      <c r="AA60" s="13">
        <v>79</v>
      </c>
      <c r="AE60" s="13">
        <v>3</v>
      </c>
      <c r="AH60" s="13">
        <v>7</v>
      </c>
      <c r="AJ60" s="13">
        <f t="shared" si="1"/>
        <v>3</v>
      </c>
      <c r="AK60" s="13">
        <f t="shared" si="2"/>
        <v>0</v>
      </c>
      <c r="AL60" s="13">
        <f t="shared" si="3"/>
        <v>15</v>
      </c>
      <c r="AM60" s="13">
        <f t="shared" si="4"/>
        <v>0</v>
      </c>
      <c r="AN60" s="13">
        <f t="shared" si="5"/>
        <v>16</v>
      </c>
      <c r="AO60" s="13">
        <f t="shared" si="6"/>
        <v>0</v>
      </c>
      <c r="AP60" s="13">
        <f t="shared" si="7"/>
        <v>132</v>
      </c>
      <c r="AQ60" s="13">
        <f t="shared" si="27"/>
        <v>182</v>
      </c>
      <c r="AR60" s="13">
        <f t="shared" si="9"/>
        <v>0</v>
      </c>
      <c r="AS60" s="13">
        <f t="shared" si="10"/>
        <v>0</v>
      </c>
      <c r="AT60" s="13">
        <f t="shared" si="11"/>
        <v>2</v>
      </c>
      <c r="AU60" s="13">
        <f t="shared" si="12"/>
        <v>11</v>
      </c>
      <c r="AV60" s="13">
        <f t="shared" si="13"/>
        <v>0</v>
      </c>
      <c r="AW60" s="13">
        <f t="shared" si="14"/>
        <v>0</v>
      </c>
      <c r="AY60" s="13">
        <v>15</v>
      </c>
      <c r="AZ60" s="13">
        <v>16</v>
      </c>
      <c r="BA60" s="13">
        <v>132</v>
      </c>
      <c r="BB60" s="13">
        <v>182</v>
      </c>
      <c r="BC60" s="13">
        <v>0</v>
      </c>
      <c r="BD60" s="13">
        <v>0</v>
      </c>
      <c r="BE60" s="13">
        <v>2</v>
      </c>
      <c r="BG60" s="13">
        <f t="shared" si="15"/>
        <v>163</v>
      </c>
      <c r="BH60" s="13">
        <f t="shared" si="16"/>
        <v>182</v>
      </c>
      <c r="BI60" s="13">
        <f t="shared" si="17"/>
        <v>2</v>
      </c>
      <c r="BK60" s="13">
        <v>163</v>
      </c>
      <c r="BL60" s="13">
        <v>182</v>
      </c>
      <c r="BM60" s="13">
        <v>2</v>
      </c>
      <c r="BO60" s="16">
        <f t="shared" si="18"/>
        <v>39.002848794750825</v>
      </c>
      <c r="BQ60" s="16">
        <f t="shared" si="19"/>
        <v>0.62109127505295314</v>
      </c>
      <c r="BR60" s="16">
        <f t="shared" si="20"/>
        <v>0.66897505863407014</v>
      </c>
      <c r="BS60" s="16">
        <f t="shared" si="21"/>
        <v>-1.2900663336870235</v>
      </c>
    </row>
    <row r="61" spans="1:71" x14ac:dyDescent="0.2">
      <c r="A61" s="13" t="s">
        <v>22</v>
      </c>
      <c r="B61" s="13" t="s">
        <v>93</v>
      </c>
      <c r="C61" s="13" t="s">
        <v>197</v>
      </c>
      <c r="D61" s="24" t="s">
        <v>141</v>
      </c>
      <c r="G61" s="13">
        <v>3</v>
      </c>
      <c r="I61" s="13">
        <v>1</v>
      </c>
      <c r="K61" s="13">
        <v>94</v>
      </c>
      <c r="L61" s="13">
        <v>105</v>
      </c>
      <c r="O61" s="13">
        <v>13</v>
      </c>
      <c r="P61" s="13">
        <v>18</v>
      </c>
      <c r="T61" s="13">
        <v>4</v>
      </c>
      <c r="V61" s="13">
        <v>16</v>
      </c>
      <c r="X61" s="13">
        <v>10</v>
      </c>
      <c r="Z61" s="13">
        <v>73</v>
      </c>
      <c r="AA61" s="13">
        <v>105</v>
      </c>
      <c r="AD61" s="13">
        <v>13</v>
      </c>
      <c r="AE61" s="13">
        <v>15</v>
      </c>
      <c r="AH61" s="13">
        <v>7</v>
      </c>
      <c r="AJ61" s="13">
        <f t="shared" si="1"/>
        <v>4</v>
      </c>
      <c r="AK61" s="13">
        <f t="shared" si="2"/>
        <v>0</v>
      </c>
      <c r="AL61" s="13">
        <f t="shared" si="3"/>
        <v>19</v>
      </c>
      <c r="AM61" s="13">
        <f t="shared" si="4"/>
        <v>0</v>
      </c>
      <c r="AN61" s="13">
        <f t="shared" si="5"/>
        <v>11</v>
      </c>
      <c r="AO61" s="13">
        <f t="shared" si="6"/>
        <v>0</v>
      </c>
      <c r="AP61" s="13">
        <f t="shared" si="7"/>
        <v>167</v>
      </c>
      <c r="AQ61" s="13">
        <f t="shared" si="27"/>
        <v>209</v>
      </c>
      <c r="AR61" s="13">
        <f t="shared" si="9"/>
        <v>0</v>
      </c>
      <c r="AS61" s="13">
        <f t="shared" si="10"/>
        <v>0</v>
      </c>
      <c r="AT61" s="13">
        <f t="shared" si="11"/>
        <v>26</v>
      </c>
      <c r="AU61" s="13">
        <f t="shared" si="12"/>
        <v>33</v>
      </c>
      <c r="AV61" s="13">
        <f t="shared" si="13"/>
        <v>0</v>
      </c>
      <c r="AW61" s="13">
        <f t="shared" si="14"/>
        <v>0</v>
      </c>
      <c r="AY61" s="13">
        <v>19</v>
      </c>
      <c r="AZ61" s="13">
        <v>11</v>
      </c>
      <c r="BA61" s="13">
        <v>167</v>
      </c>
      <c r="BB61" s="13">
        <v>209</v>
      </c>
      <c r="BC61" s="13">
        <v>0</v>
      </c>
      <c r="BD61" s="13">
        <v>0</v>
      </c>
      <c r="BE61" s="13">
        <v>26</v>
      </c>
      <c r="BG61" s="13">
        <f t="shared" si="15"/>
        <v>197</v>
      </c>
      <c r="BH61" s="13">
        <f t="shared" si="16"/>
        <v>209</v>
      </c>
      <c r="BI61" s="13">
        <f t="shared" si="17"/>
        <v>26</v>
      </c>
      <c r="BK61" s="13">
        <v>197</v>
      </c>
      <c r="BL61" s="13">
        <v>209</v>
      </c>
      <c r="BM61" s="13">
        <v>26</v>
      </c>
      <c r="BO61" s="16">
        <f t="shared" si="18"/>
        <v>102.29677759569071</v>
      </c>
      <c r="BQ61" s="16">
        <f t="shared" si="19"/>
        <v>0.28460427274710459</v>
      </c>
      <c r="BR61" s="16">
        <f t="shared" si="20"/>
        <v>0.31028433269656563</v>
      </c>
      <c r="BS61" s="16">
        <f t="shared" si="21"/>
        <v>-0.59488860544367039</v>
      </c>
    </row>
    <row r="62" spans="1:71" x14ac:dyDescent="0.2">
      <c r="A62" s="13" t="s">
        <v>22</v>
      </c>
      <c r="B62" s="13" t="s">
        <v>99</v>
      </c>
      <c r="C62" s="13" t="s">
        <v>197</v>
      </c>
      <c r="D62" s="24" t="s">
        <v>142</v>
      </c>
      <c r="G62" s="13">
        <v>7</v>
      </c>
      <c r="K62" s="13">
        <v>131</v>
      </c>
      <c r="L62" s="13">
        <v>74</v>
      </c>
      <c r="O62" s="13">
        <v>1</v>
      </c>
      <c r="P62" s="13">
        <v>3</v>
      </c>
      <c r="X62" s="13">
        <v>1</v>
      </c>
      <c r="Z62" s="13">
        <v>146</v>
      </c>
      <c r="AA62" s="13">
        <v>106</v>
      </c>
      <c r="AD62" s="13">
        <v>9</v>
      </c>
      <c r="AE62" s="13">
        <v>20</v>
      </c>
      <c r="AH62" s="13">
        <v>7</v>
      </c>
      <c r="AJ62" s="13">
        <f t="shared" si="1"/>
        <v>0</v>
      </c>
      <c r="AK62" s="13">
        <f t="shared" si="2"/>
        <v>0</v>
      </c>
      <c r="AL62" s="13">
        <f t="shared" si="3"/>
        <v>7</v>
      </c>
      <c r="AM62" s="13">
        <f t="shared" si="4"/>
        <v>0</v>
      </c>
      <c r="AN62" s="13">
        <f t="shared" si="5"/>
        <v>1</v>
      </c>
      <c r="AO62" s="13">
        <f t="shared" si="6"/>
        <v>0</v>
      </c>
      <c r="AP62" s="13">
        <f t="shared" si="7"/>
        <v>277</v>
      </c>
      <c r="AQ62" s="13">
        <f t="shared" si="27"/>
        <v>179</v>
      </c>
      <c r="AR62" s="13">
        <f t="shared" si="9"/>
        <v>0</v>
      </c>
      <c r="AS62" s="13">
        <f t="shared" si="10"/>
        <v>0</v>
      </c>
      <c r="AT62" s="13">
        <f t="shared" si="11"/>
        <v>10</v>
      </c>
      <c r="AU62" s="13">
        <f t="shared" si="12"/>
        <v>23</v>
      </c>
      <c r="AV62" s="13">
        <f t="shared" si="13"/>
        <v>0</v>
      </c>
      <c r="AW62" s="13">
        <f t="shared" si="14"/>
        <v>0</v>
      </c>
      <c r="AY62" s="13">
        <v>7</v>
      </c>
      <c r="AZ62" s="13">
        <v>1</v>
      </c>
      <c r="BA62" s="13">
        <v>277</v>
      </c>
      <c r="BB62" s="13">
        <v>179</v>
      </c>
      <c r="BC62" s="13">
        <v>0</v>
      </c>
      <c r="BD62" s="13">
        <v>0</v>
      </c>
      <c r="BE62" s="13">
        <v>10</v>
      </c>
      <c r="BG62" s="13">
        <f t="shared" si="15"/>
        <v>285</v>
      </c>
      <c r="BH62" s="13">
        <f t="shared" si="16"/>
        <v>179</v>
      </c>
      <c r="BI62" s="13">
        <f t="shared" si="17"/>
        <v>10</v>
      </c>
      <c r="BK62" s="13">
        <v>285</v>
      </c>
      <c r="BL62" s="13">
        <v>179</v>
      </c>
      <c r="BM62" s="13">
        <v>10</v>
      </c>
      <c r="BO62" s="16">
        <f t="shared" si="18"/>
        <v>79.90352954824327</v>
      </c>
      <c r="BQ62" s="16">
        <f t="shared" si="19"/>
        <v>0.55227889634570937</v>
      </c>
      <c r="BR62" s="16">
        <f t="shared" si="20"/>
        <v>0.35028706731709242</v>
      </c>
      <c r="BS62" s="16">
        <f t="shared" si="21"/>
        <v>-0.90256596366280073</v>
      </c>
    </row>
    <row r="63" spans="1:71" x14ac:dyDescent="0.2">
      <c r="A63" s="13" t="s">
        <v>22</v>
      </c>
      <c r="B63" s="13" t="s">
        <v>96</v>
      </c>
      <c r="C63" s="13" t="s">
        <v>197</v>
      </c>
      <c r="D63" s="24" t="s">
        <v>143</v>
      </c>
      <c r="G63" s="13">
        <v>10</v>
      </c>
      <c r="I63" s="13">
        <v>1</v>
      </c>
      <c r="K63" s="13">
        <v>21</v>
      </c>
      <c r="L63" s="13">
        <v>21</v>
      </c>
      <c r="M63" s="13">
        <v>1</v>
      </c>
      <c r="O63" s="13">
        <v>20</v>
      </c>
      <c r="P63" s="13">
        <v>6</v>
      </c>
      <c r="V63" s="13">
        <v>23</v>
      </c>
      <c r="X63" s="13">
        <v>3</v>
      </c>
      <c r="Z63" s="13">
        <v>15</v>
      </c>
      <c r="AA63" s="13">
        <v>23</v>
      </c>
      <c r="AB63" s="13">
        <v>1</v>
      </c>
      <c r="AD63" s="13">
        <v>29</v>
      </c>
      <c r="AE63" s="13">
        <v>8</v>
      </c>
      <c r="AH63" s="13">
        <v>7</v>
      </c>
      <c r="AJ63" s="13">
        <f t="shared" si="1"/>
        <v>0</v>
      </c>
      <c r="AK63" s="13">
        <f t="shared" si="2"/>
        <v>0</v>
      </c>
      <c r="AL63" s="13">
        <f t="shared" si="3"/>
        <v>33</v>
      </c>
      <c r="AM63" s="13">
        <f t="shared" si="4"/>
        <v>0</v>
      </c>
      <c r="AN63" s="13">
        <f t="shared" si="5"/>
        <v>4</v>
      </c>
      <c r="AO63" s="13">
        <f t="shared" si="6"/>
        <v>0</v>
      </c>
      <c r="AP63" s="13">
        <f t="shared" si="7"/>
        <v>36</v>
      </c>
      <c r="AQ63" s="13">
        <f t="shared" si="27"/>
        <v>43</v>
      </c>
      <c r="AR63" s="13">
        <f t="shared" si="9"/>
        <v>2</v>
      </c>
      <c r="AS63" s="13">
        <f t="shared" si="10"/>
        <v>0</v>
      </c>
      <c r="AT63" s="13">
        <f t="shared" si="11"/>
        <v>49</v>
      </c>
      <c r="AU63" s="13">
        <f t="shared" si="12"/>
        <v>14</v>
      </c>
      <c r="AV63" s="13">
        <f t="shared" si="13"/>
        <v>0</v>
      </c>
      <c r="AW63" s="13">
        <f t="shared" si="14"/>
        <v>0</v>
      </c>
      <c r="AY63" s="13">
        <v>33</v>
      </c>
      <c r="AZ63" s="13">
        <v>4</v>
      </c>
      <c r="BA63" s="13">
        <v>36</v>
      </c>
      <c r="BB63" s="13">
        <v>43</v>
      </c>
      <c r="BC63" s="13">
        <v>2</v>
      </c>
      <c r="BD63" s="13">
        <v>0</v>
      </c>
      <c r="BE63" s="13">
        <v>49</v>
      </c>
      <c r="BG63" s="13">
        <f t="shared" si="15"/>
        <v>75</v>
      </c>
      <c r="BH63" s="13">
        <f t="shared" si="16"/>
        <v>43</v>
      </c>
      <c r="BI63" s="13">
        <f t="shared" si="17"/>
        <v>49</v>
      </c>
      <c r="BK63" s="13">
        <v>75</v>
      </c>
      <c r="BL63" s="13">
        <v>43</v>
      </c>
      <c r="BM63" s="13">
        <v>49</v>
      </c>
      <c r="BO63" s="16">
        <f t="shared" si="18"/>
        <v>54.064052936335514</v>
      </c>
      <c r="BQ63" s="16">
        <f t="shared" si="19"/>
        <v>0.14215266372510005</v>
      </c>
      <c r="BR63" s="16">
        <f t="shared" si="20"/>
        <v>-9.944014408701346E-2</v>
      </c>
      <c r="BS63" s="16">
        <f t="shared" si="21"/>
        <v>-4.2712519638086324E-2</v>
      </c>
    </row>
    <row r="64" spans="1:71" x14ac:dyDescent="0.2">
      <c r="A64" s="13" t="s">
        <v>21</v>
      </c>
      <c r="B64" s="13" t="s">
        <v>64</v>
      </c>
      <c r="C64" s="13" t="s">
        <v>198</v>
      </c>
      <c r="D64" s="24" t="s">
        <v>144</v>
      </c>
      <c r="K64" s="13">
        <v>7</v>
      </c>
      <c r="L64" s="13">
        <v>39</v>
      </c>
      <c r="O64" s="13">
        <v>47</v>
      </c>
      <c r="P64" s="13">
        <v>31</v>
      </c>
      <c r="Z64" s="13">
        <v>25</v>
      </c>
      <c r="AA64" s="13">
        <v>36</v>
      </c>
      <c r="AD64" s="13">
        <v>38</v>
      </c>
      <c r="AE64" s="13">
        <v>17</v>
      </c>
      <c r="AH64" s="13">
        <v>10</v>
      </c>
      <c r="AJ64" s="13">
        <f t="shared" si="1"/>
        <v>0</v>
      </c>
      <c r="AK64" s="13">
        <f t="shared" si="2"/>
        <v>0</v>
      </c>
      <c r="AL64" s="13">
        <f t="shared" si="3"/>
        <v>0</v>
      </c>
      <c r="AM64" s="13">
        <f t="shared" si="4"/>
        <v>0</v>
      </c>
      <c r="AN64" s="13">
        <f t="shared" si="5"/>
        <v>0</v>
      </c>
      <c r="AO64" s="13">
        <f t="shared" si="6"/>
        <v>0</v>
      </c>
      <c r="AP64" s="13">
        <f t="shared" si="7"/>
        <v>32</v>
      </c>
      <c r="AQ64" s="13">
        <f t="shared" si="22"/>
        <v>75</v>
      </c>
      <c r="AR64" s="13">
        <f t="shared" si="9"/>
        <v>0</v>
      </c>
      <c r="AS64" s="13">
        <f t="shared" si="10"/>
        <v>0</v>
      </c>
      <c r="AT64" s="13">
        <f>(O64+AD64)-1</f>
        <v>84</v>
      </c>
      <c r="AU64" s="13">
        <f t="shared" si="12"/>
        <v>48</v>
      </c>
      <c r="AV64" s="13">
        <f t="shared" si="13"/>
        <v>0</v>
      </c>
      <c r="AW64" s="13">
        <f t="shared" si="14"/>
        <v>0</v>
      </c>
      <c r="AY64" s="13">
        <v>0</v>
      </c>
      <c r="AZ64" s="13">
        <v>0</v>
      </c>
      <c r="BA64" s="13">
        <v>32</v>
      </c>
      <c r="BB64" s="13">
        <v>75</v>
      </c>
      <c r="BC64" s="13">
        <v>0</v>
      </c>
      <c r="BD64" s="13">
        <v>0</v>
      </c>
      <c r="BE64" s="13">
        <v>84</v>
      </c>
      <c r="BG64" s="13">
        <f t="shared" si="15"/>
        <v>32</v>
      </c>
      <c r="BH64" s="13">
        <f t="shared" si="16"/>
        <v>75</v>
      </c>
      <c r="BI64" s="13">
        <f t="shared" si="17"/>
        <v>84</v>
      </c>
      <c r="BK64" s="13">
        <v>32</v>
      </c>
      <c r="BL64" s="13">
        <v>75</v>
      </c>
      <c r="BM64" s="13">
        <v>84</v>
      </c>
      <c r="BO64" s="16">
        <f t="shared" si="18"/>
        <v>58.635888355129467</v>
      </c>
      <c r="BQ64" s="16">
        <f t="shared" si="19"/>
        <v>-0.2630135309379229</v>
      </c>
      <c r="BR64" s="16">
        <f t="shared" si="20"/>
        <v>0.10689775413387113</v>
      </c>
      <c r="BS64" s="16">
        <f t="shared" si="21"/>
        <v>0.15611577680405272</v>
      </c>
    </row>
    <row r="65" spans="1:71" x14ac:dyDescent="0.2">
      <c r="A65" s="13" t="s">
        <v>21</v>
      </c>
      <c r="B65" s="13" t="s">
        <v>65</v>
      </c>
      <c r="C65" s="13" t="s">
        <v>198</v>
      </c>
      <c r="D65" s="24" t="s">
        <v>145</v>
      </c>
      <c r="L65" s="13">
        <v>102</v>
      </c>
      <c r="M65" s="13">
        <v>4</v>
      </c>
      <c r="O65" s="13">
        <v>2</v>
      </c>
      <c r="AA65" s="13">
        <v>65</v>
      </c>
      <c r="AH65" s="13">
        <v>7</v>
      </c>
      <c r="AJ65" s="13">
        <f t="shared" si="1"/>
        <v>0</v>
      </c>
      <c r="AK65" s="13">
        <f t="shared" si="2"/>
        <v>0</v>
      </c>
      <c r="AL65" s="13">
        <f t="shared" si="3"/>
        <v>0</v>
      </c>
      <c r="AM65" s="13">
        <f t="shared" si="4"/>
        <v>0</v>
      </c>
      <c r="AN65" s="13">
        <f t="shared" si="5"/>
        <v>0</v>
      </c>
      <c r="AO65" s="13">
        <f t="shared" si="6"/>
        <v>0</v>
      </c>
      <c r="AP65" s="13">
        <f t="shared" si="7"/>
        <v>0</v>
      </c>
      <c r="AQ65" s="13">
        <f>(L65+AA65)-1</f>
        <v>166</v>
      </c>
      <c r="AR65" s="13">
        <f t="shared" si="9"/>
        <v>4</v>
      </c>
      <c r="AS65" s="13">
        <f t="shared" si="10"/>
        <v>0</v>
      </c>
      <c r="AT65" s="13">
        <f t="shared" si="11"/>
        <v>2</v>
      </c>
      <c r="AU65" s="13">
        <f t="shared" si="12"/>
        <v>0</v>
      </c>
      <c r="AV65" s="13">
        <f t="shared" si="13"/>
        <v>0</v>
      </c>
      <c r="AW65" s="13">
        <f t="shared" si="14"/>
        <v>0</v>
      </c>
      <c r="AY65" s="13">
        <v>0</v>
      </c>
      <c r="AZ65" s="13">
        <v>0</v>
      </c>
      <c r="BA65" s="13">
        <v>0</v>
      </c>
      <c r="BB65" s="13">
        <v>166</v>
      </c>
      <c r="BC65" s="13">
        <v>4</v>
      </c>
      <c r="BD65" s="13">
        <v>0</v>
      </c>
      <c r="BE65" s="13">
        <v>2</v>
      </c>
      <c r="BG65" s="13">
        <f t="shared" si="15"/>
        <v>4</v>
      </c>
      <c r="BH65" s="13">
        <f t="shared" si="16"/>
        <v>166</v>
      </c>
      <c r="BI65" s="13">
        <f t="shared" si="17"/>
        <v>2</v>
      </c>
      <c r="BK65" s="13">
        <v>4</v>
      </c>
      <c r="BL65" s="13">
        <v>166</v>
      </c>
      <c r="BM65" s="13">
        <v>2</v>
      </c>
      <c r="BO65" s="16">
        <f t="shared" si="18"/>
        <v>10.991729320190025</v>
      </c>
      <c r="BQ65" s="16">
        <f t="shared" si="19"/>
        <v>-0.43900603368270374</v>
      </c>
      <c r="BR65" s="16">
        <f t="shared" si="20"/>
        <v>1.179042063029389</v>
      </c>
      <c r="BS65" s="16">
        <f t="shared" si="21"/>
        <v>-0.74003602934668489</v>
      </c>
    </row>
    <row r="66" spans="1:71" x14ac:dyDescent="0.2">
      <c r="A66" s="13" t="s">
        <v>23</v>
      </c>
      <c r="B66" s="13" t="s">
        <v>34</v>
      </c>
      <c r="C66" s="13" t="s">
        <v>199</v>
      </c>
      <c r="D66" s="24" t="s">
        <v>146</v>
      </c>
      <c r="K66" s="13">
        <v>3</v>
      </c>
      <c r="L66" s="13">
        <v>41</v>
      </c>
      <c r="O66" s="13">
        <v>1</v>
      </c>
      <c r="P66" s="13">
        <v>5</v>
      </c>
      <c r="AB66" s="13">
        <v>8</v>
      </c>
      <c r="AE66" s="13">
        <v>3</v>
      </c>
      <c r="AH66" s="13">
        <v>7</v>
      </c>
      <c r="AJ66" s="13">
        <f t="shared" si="1"/>
        <v>0</v>
      </c>
      <c r="AK66" s="13">
        <f t="shared" si="2"/>
        <v>0</v>
      </c>
      <c r="AL66" s="13">
        <f t="shared" si="3"/>
        <v>0</v>
      </c>
      <c r="AM66" s="13">
        <f t="shared" si="4"/>
        <v>0</v>
      </c>
      <c r="AN66" s="13">
        <f t="shared" si="5"/>
        <v>0</v>
      </c>
      <c r="AO66" s="13">
        <f t="shared" si="6"/>
        <v>0</v>
      </c>
      <c r="AP66" s="13">
        <f t="shared" si="7"/>
        <v>3</v>
      </c>
      <c r="AQ66" s="13">
        <f>(L66+AA66)-1</f>
        <v>40</v>
      </c>
      <c r="AR66" s="13">
        <f t="shared" si="9"/>
        <v>8</v>
      </c>
      <c r="AS66" s="13">
        <f t="shared" si="10"/>
        <v>0</v>
      </c>
      <c r="AT66" s="13">
        <f t="shared" si="11"/>
        <v>1</v>
      </c>
      <c r="AU66" s="13">
        <f t="shared" si="12"/>
        <v>8</v>
      </c>
      <c r="AV66" s="13">
        <f t="shared" si="13"/>
        <v>0</v>
      </c>
      <c r="AW66" s="13">
        <f t="shared" si="14"/>
        <v>0</v>
      </c>
      <c r="AY66" s="13">
        <v>0</v>
      </c>
      <c r="AZ66" s="13">
        <v>0</v>
      </c>
      <c r="BA66" s="13">
        <v>3</v>
      </c>
      <c r="BB66" s="13">
        <v>40</v>
      </c>
      <c r="BC66" s="13">
        <v>8</v>
      </c>
      <c r="BD66" s="13">
        <v>0</v>
      </c>
      <c r="BE66" s="13">
        <v>1</v>
      </c>
      <c r="BG66" s="13">
        <f t="shared" si="15"/>
        <v>11</v>
      </c>
      <c r="BH66" s="13">
        <f t="shared" si="16"/>
        <v>40</v>
      </c>
      <c r="BI66" s="13">
        <f t="shared" si="17"/>
        <v>1</v>
      </c>
      <c r="BK66" s="13">
        <v>11</v>
      </c>
      <c r="BL66" s="13">
        <v>40</v>
      </c>
      <c r="BM66" s="13">
        <v>1</v>
      </c>
      <c r="BO66" s="16">
        <f t="shared" si="18"/>
        <v>7.6059049215227823</v>
      </c>
      <c r="BQ66" s="16">
        <f t="shared" si="19"/>
        <v>0.16024179299616265</v>
      </c>
      <c r="BR66" s="16">
        <f t="shared" si="20"/>
        <v>0.72090909916589996</v>
      </c>
      <c r="BS66" s="16">
        <f t="shared" si="21"/>
        <v>-0.88115089216206244</v>
      </c>
    </row>
    <row r="67" spans="1:71" x14ac:dyDescent="0.2">
      <c r="A67" s="13" t="s">
        <v>23</v>
      </c>
      <c r="B67" s="13" t="s">
        <v>35</v>
      </c>
      <c r="C67" s="13" t="s">
        <v>199</v>
      </c>
      <c r="D67" s="24" t="s">
        <v>147</v>
      </c>
      <c r="K67" s="13">
        <v>14</v>
      </c>
      <c r="L67" s="13">
        <v>42</v>
      </c>
      <c r="O67" s="13">
        <v>2</v>
      </c>
      <c r="P67" s="13">
        <v>7</v>
      </c>
      <c r="V67" s="13">
        <v>2</v>
      </c>
      <c r="Z67" s="13">
        <v>8</v>
      </c>
      <c r="AA67" s="13">
        <v>35</v>
      </c>
      <c r="AD67" s="13">
        <v>1</v>
      </c>
      <c r="AH67" s="13">
        <v>6</v>
      </c>
      <c r="AJ67" s="13">
        <f t="shared" si="1"/>
        <v>0</v>
      </c>
      <c r="AK67" s="13">
        <f t="shared" si="2"/>
        <v>0</v>
      </c>
      <c r="AL67" s="13">
        <f t="shared" si="3"/>
        <v>2</v>
      </c>
      <c r="AM67" s="13">
        <f t="shared" si="4"/>
        <v>0</v>
      </c>
      <c r="AN67" s="13">
        <f t="shared" si="5"/>
        <v>0</v>
      </c>
      <c r="AO67" s="13">
        <f t="shared" si="6"/>
        <v>0</v>
      </c>
      <c r="AP67" s="13">
        <f>(K67+Z67)-1</f>
        <v>21</v>
      </c>
      <c r="AQ67" s="13">
        <f t="shared" si="22"/>
        <v>77</v>
      </c>
      <c r="AR67" s="13">
        <f t="shared" si="9"/>
        <v>0</v>
      </c>
      <c r="AS67" s="13">
        <f t="shared" si="10"/>
        <v>0</v>
      </c>
      <c r="AT67" s="13">
        <f t="shared" si="11"/>
        <v>3</v>
      </c>
      <c r="AU67" s="13">
        <f t="shared" si="12"/>
        <v>7</v>
      </c>
      <c r="AV67" s="13">
        <f t="shared" si="13"/>
        <v>0</v>
      </c>
      <c r="AW67" s="13">
        <f t="shared" si="14"/>
        <v>0</v>
      </c>
      <c r="AY67" s="13">
        <v>2</v>
      </c>
      <c r="AZ67" s="13">
        <v>0</v>
      </c>
      <c r="BA67" s="13">
        <v>21</v>
      </c>
      <c r="BB67" s="13">
        <v>77</v>
      </c>
      <c r="BC67" s="13">
        <v>0</v>
      </c>
      <c r="BD67" s="13">
        <v>0</v>
      </c>
      <c r="BE67" s="13">
        <v>3</v>
      </c>
      <c r="BG67" s="13">
        <f t="shared" si="15"/>
        <v>23</v>
      </c>
      <c r="BH67" s="13">
        <f t="shared" si="16"/>
        <v>77</v>
      </c>
      <c r="BI67" s="13">
        <f t="shared" si="17"/>
        <v>3</v>
      </c>
      <c r="BK67" s="13">
        <v>23</v>
      </c>
      <c r="BL67" s="13">
        <v>77</v>
      </c>
      <c r="BM67" s="13">
        <v>3</v>
      </c>
      <c r="BO67" s="16">
        <f t="shared" si="18"/>
        <v>17.449377514377517</v>
      </c>
      <c r="BQ67" s="16">
        <f t="shared" si="19"/>
        <v>0.11994789738101397</v>
      </c>
      <c r="BR67" s="16">
        <f t="shared" si="20"/>
        <v>0.64471078653590297</v>
      </c>
      <c r="BS67" s="16">
        <f t="shared" si="21"/>
        <v>-0.76465868391691638</v>
      </c>
    </row>
    <row r="68" spans="1:71" x14ac:dyDescent="0.2">
      <c r="A68" s="16" t="s">
        <v>204</v>
      </c>
      <c r="B68" s="16" t="s">
        <v>151</v>
      </c>
      <c r="C68" s="13" t="s">
        <v>202</v>
      </c>
      <c r="D68" s="25" t="s">
        <v>152</v>
      </c>
      <c r="E68" s="16"/>
      <c r="F68" s="16"/>
      <c r="G68" s="16">
        <v>2</v>
      </c>
      <c r="H68" s="16"/>
      <c r="I68" s="16"/>
      <c r="J68" s="16"/>
      <c r="K68" s="16">
        <v>17</v>
      </c>
      <c r="L68" s="16">
        <v>17</v>
      </c>
      <c r="M68" s="16"/>
      <c r="N68" s="16"/>
      <c r="O68" s="16">
        <v>15</v>
      </c>
      <c r="P68" s="16">
        <v>1</v>
      </c>
      <c r="Q68" s="16"/>
      <c r="R68" s="16"/>
      <c r="S68" s="16"/>
      <c r="T68" s="16"/>
      <c r="U68" s="16"/>
      <c r="V68" s="16">
        <v>7</v>
      </c>
      <c r="W68" s="16"/>
      <c r="X68" s="16">
        <v>1</v>
      </c>
      <c r="Y68" s="16"/>
      <c r="Z68" s="16">
        <v>15</v>
      </c>
      <c r="AA68" s="16">
        <v>6</v>
      </c>
      <c r="AB68" s="16">
        <v>1</v>
      </c>
      <c r="AC68" s="16"/>
      <c r="AD68" s="16">
        <v>15</v>
      </c>
      <c r="AE68" s="16">
        <v>12</v>
      </c>
      <c r="AF68" s="16"/>
      <c r="AG68" s="16"/>
      <c r="AH68" s="16">
        <v>10</v>
      </c>
      <c r="AJ68" s="13">
        <f t="shared" si="1"/>
        <v>0</v>
      </c>
      <c r="AK68" s="13">
        <f t="shared" si="2"/>
        <v>0</v>
      </c>
      <c r="AL68" s="13">
        <f t="shared" si="3"/>
        <v>9</v>
      </c>
      <c r="AM68" s="13">
        <f t="shared" si="4"/>
        <v>0</v>
      </c>
      <c r="AN68" s="13">
        <f t="shared" si="5"/>
        <v>1</v>
      </c>
      <c r="AO68" s="13">
        <f t="shared" si="6"/>
        <v>0</v>
      </c>
      <c r="AP68" s="13">
        <f t="shared" si="7"/>
        <v>32</v>
      </c>
      <c r="AQ68" s="13">
        <f t="shared" si="22"/>
        <v>23</v>
      </c>
      <c r="AR68" s="13">
        <f t="shared" si="9"/>
        <v>1</v>
      </c>
      <c r="AS68" s="13">
        <f t="shared" si="10"/>
        <v>0</v>
      </c>
      <c r="AT68" s="13">
        <f>(O68+AD68)-1</f>
        <v>29</v>
      </c>
      <c r="AU68" s="13">
        <f t="shared" si="12"/>
        <v>13</v>
      </c>
      <c r="AV68" s="13">
        <f t="shared" si="13"/>
        <v>0</v>
      </c>
      <c r="AW68" s="13">
        <f t="shared" si="14"/>
        <v>0</v>
      </c>
      <c r="AY68" s="13">
        <v>9</v>
      </c>
      <c r="AZ68" s="13">
        <v>1</v>
      </c>
      <c r="BA68" s="13">
        <v>32</v>
      </c>
      <c r="BB68" s="13">
        <v>23</v>
      </c>
      <c r="BC68" s="13">
        <v>1</v>
      </c>
      <c r="BD68" s="13">
        <v>0</v>
      </c>
      <c r="BE68" s="13">
        <v>29</v>
      </c>
      <c r="BG68" s="13">
        <f t="shared" si="15"/>
        <v>43</v>
      </c>
      <c r="BH68" s="13">
        <f t="shared" si="16"/>
        <v>23</v>
      </c>
      <c r="BI68" s="13">
        <f t="shared" si="17"/>
        <v>29</v>
      </c>
      <c r="BK68" s="13">
        <v>43</v>
      </c>
      <c r="BL68" s="13">
        <v>23</v>
      </c>
      <c r="BM68" s="13">
        <v>29</v>
      </c>
      <c r="BO68" s="16">
        <f t="shared" si="18"/>
        <v>30.61010104109555</v>
      </c>
      <c r="BQ68" s="16">
        <f t="shared" si="19"/>
        <v>0.14760369241420818</v>
      </c>
      <c r="BR68" s="16">
        <f t="shared" si="20"/>
        <v>-0.12413692714778551</v>
      </c>
      <c r="BS68" s="16">
        <f t="shared" si="21"/>
        <v>-2.3466765266422253E-2</v>
      </c>
    </row>
    <row r="69" spans="1:71" x14ac:dyDescent="0.2">
      <c r="A69" s="13" t="s">
        <v>25</v>
      </c>
      <c r="B69" s="13" t="s">
        <v>31</v>
      </c>
      <c r="C69" s="13" t="s">
        <v>200</v>
      </c>
      <c r="D69" s="24" t="s">
        <v>148</v>
      </c>
      <c r="K69" s="13">
        <v>130</v>
      </c>
      <c r="L69" s="13">
        <v>35</v>
      </c>
      <c r="O69" s="13">
        <v>2</v>
      </c>
      <c r="P69" s="13">
        <v>5</v>
      </c>
      <c r="Z69" s="13">
        <v>69</v>
      </c>
      <c r="AA69" s="13">
        <v>27</v>
      </c>
      <c r="AH69" s="13">
        <v>7</v>
      </c>
      <c r="AJ69" s="13">
        <f t="shared" ref="AJ69:AJ71" si="28">E69+T69</f>
        <v>0</v>
      </c>
      <c r="AK69" s="13">
        <f t="shared" ref="AK69:AK71" si="29">F69+U69</f>
        <v>0</v>
      </c>
      <c r="AL69" s="13">
        <f t="shared" ref="AL69:AL71" si="30">G69+V69</f>
        <v>0</v>
      </c>
      <c r="AM69" s="13">
        <f t="shared" ref="AM69:AM71" si="31">H69+W69</f>
        <v>0</v>
      </c>
      <c r="AN69" s="13">
        <f t="shared" ref="AN69:AN71" si="32">I69+X69</f>
        <v>0</v>
      </c>
      <c r="AO69" s="13">
        <f t="shared" ref="AO69:AO71" si="33">J69+Y69</f>
        <v>0</v>
      </c>
      <c r="AP69" s="13">
        <f t="shared" ref="AP69" si="34">K69+Z69</f>
        <v>199</v>
      </c>
      <c r="AQ69" s="13">
        <f>(L69+AA69)-1</f>
        <v>61</v>
      </c>
      <c r="AR69" s="13">
        <f t="shared" ref="AR69:AR71" si="35">M69+AB69</f>
        <v>0</v>
      </c>
      <c r="AS69" s="13">
        <f t="shared" ref="AS69:AS71" si="36">N69+AC69</f>
        <v>0</v>
      </c>
      <c r="AT69" s="13">
        <f t="shared" ref="AT69:AT71" si="37">O69+AD69</f>
        <v>2</v>
      </c>
      <c r="AU69" s="13">
        <f t="shared" ref="AU69:AU71" si="38">P69+AE69</f>
        <v>5</v>
      </c>
      <c r="AV69" s="13">
        <f t="shared" ref="AV69:AV71" si="39">Q69+AF69</f>
        <v>0</v>
      </c>
      <c r="AW69" s="13">
        <f t="shared" ref="AW69:AW71" si="40">R69+AG69</f>
        <v>0</v>
      </c>
      <c r="AY69" s="13">
        <v>0</v>
      </c>
      <c r="AZ69" s="13">
        <v>0</v>
      </c>
      <c r="BA69" s="13">
        <v>199</v>
      </c>
      <c r="BB69" s="13">
        <v>61</v>
      </c>
      <c r="BC69" s="13">
        <v>0</v>
      </c>
      <c r="BD69" s="13">
        <v>0</v>
      </c>
      <c r="BE69" s="13">
        <v>2</v>
      </c>
      <c r="BG69" s="13">
        <f t="shared" ref="BG69:BG71" si="41">AY69+AZ69+BA69+BC69</f>
        <v>199</v>
      </c>
      <c r="BH69" s="13">
        <f t="shared" ref="BH69:BH71" si="42">BB69+BD69</f>
        <v>61</v>
      </c>
      <c r="BI69" s="13">
        <f t="shared" ref="BI69:BI71" si="43">BE69</f>
        <v>2</v>
      </c>
      <c r="BK69" s="13">
        <v>199</v>
      </c>
      <c r="BL69" s="13">
        <v>61</v>
      </c>
      <c r="BM69" s="13">
        <v>2</v>
      </c>
      <c r="BO69" s="16">
        <f t="shared" ref="BO69:BO71" si="44">(BK69*BL69*BM69)^(1/3)</f>
        <v>28.9559378427799</v>
      </c>
      <c r="BQ69" s="16">
        <f t="shared" ref="BQ69:BQ71" si="45">LOG10(BK69/$BO69)</f>
        <v>0.83711544071488853</v>
      </c>
      <c r="BR69" s="16">
        <f t="shared" ref="BR69:BR71" si="46">LOG10(BL69/$BO69)</f>
        <v>0.3235921993159489</v>
      </c>
      <c r="BS69" s="16">
        <f t="shared" ref="BS69:BS71" si="47">LOG10(BM69/$BO69)</f>
        <v>-1.1607076400308369</v>
      </c>
    </row>
    <row r="70" spans="1:71" x14ac:dyDescent="0.2">
      <c r="A70" s="13" t="s">
        <v>25</v>
      </c>
      <c r="B70" s="13" t="s">
        <v>32</v>
      </c>
      <c r="C70" s="13" t="s">
        <v>200</v>
      </c>
      <c r="D70" s="24" t="s">
        <v>149</v>
      </c>
      <c r="K70" s="13">
        <v>272</v>
      </c>
      <c r="L70" s="13">
        <v>10</v>
      </c>
      <c r="O70" s="13">
        <v>1</v>
      </c>
      <c r="P70" s="13">
        <v>1</v>
      </c>
      <c r="Z70" s="13">
        <v>289</v>
      </c>
      <c r="AA70" s="13">
        <v>12</v>
      </c>
      <c r="AD70" s="13">
        <v>1</v>
      </c>
      <c r="AE70" s="13">
        <v>1</v>
      </c>
      <c r="AH70" s="13">
        <v>6</v>
      </c>
      <c r="AJ70" s="13">
        <f t="shared" si="28"/>
        <v>0</v>
      </c>
      <c r="AK70" s="13">
        <f t="shared" si="29"/>
        <v>0</v>
      </c>
      <c r="AL70" s="13">
        <f t="shared" si="30"/>
        <v>0</v>
      </c>
      <c r="AM70" s="13">
        <f t="shared" si="31"/>
        <v>0</v>
      </c>
      <c r="AN70" s="13">
        <f t="shared" si="32"/>
        <v>0</v>
      </c>
      <c r="AO70" s="13">
        <f t="shared" si="33"/>
        <v>0</v>
      </c>
      <c r="AP70" s="13">
        <f>(K70+Z70)-1</f>
        <v>560</v>
      </c>
      <c r="AQ70" s="13">
        <f t="shared" ref="AQ70:AQ71" si="48">L70+AA70</f>
        <v>22</v>
      </c>
      <c r="AR70" s="13">
        <f t="shared" si="35"/>
        <v>0</v>
      </c>
      <c r="AS70" s="13">
        <f t="shared" si="36"/>
        <v>0</v>
      </c>
      <c r="AT70" s="13">
        <f t="shared" si="37"/>
        <v>2</v>
      </c>
      <c r="AU70" s="13">
        <f t="shared" si="38"/>
        <v>2</v>
      </c>
      <c r="AV70" s="13">
        <f t="shared" si="39"/>
        <v>0</v>
      </c>
      <c r="AW70" s="13">
        <f t="shared" si="40"/>
        <v>0</v>
      </c>
      <c r="AY70" s="13">
        <v>0</v>
      </c>
      <c r="AZ70" s="13">
        <v>0</v>
      </c>
      <c r="BA70" s="13">
        <v>560</v>
      </c>
      <c r="BB70" s="13">
        <v>22</v>
      </c>
      <c r="BC70" s="13">
        <v>0</v>
      </c>
      <c r="BD70" s="13">
        <v>0</v>
      </c>
      <c r="BE70" s="13">
        <v>2</v>
      </c>
      <c r="BG70" s="13">
        <f t="shared" si="41"/>
        <v>560</v>
      </c>
      <c r="BH70" s="13">
        <f t="shared" si="42"/>
        <v>22</v>
      </c>
      <c r="BI70" s="13">
        <f t="shared" si="43"/>
        <v>2</v>
      </c>
      <c r="BK70" s="13">
        <v>560</v>
      </c>
      <c r="BL70" s="13">
        <v>22</v>
      </c>
      <c r="BM70" s="13">
        <v>2</v>
      </c>
      <c r="BO70" s="16">
        <f t="shared" si="44"/>
        <v>29.099145395165824</v>
      </c>
      <c r="BQ70" s="16">
        <f t="shared" si="45"/>
        <v>1.2843077925087378</v>
      </c>
      <c r="BR70" s="16">
        <f t="shared" si="46"/>
        <v>-0.12145755367525633</v>
      </c>
      <c r="BS70" s="16">
        <f t="shared" si="47"/>
        <v>-1.1628502388334814</v>
      </c>
    </row>
    <row r="71" spans="1:71" x14ac:dyDescent="0.2">
      <c r="A71" s="13" t="s">
        <v>26</v>
      </c>
      <c r="B71" s="13" t="s">
        <v>165</v>
      </c>
      <c r="C71" s="13" t="s">
        <v>201</v>
      </c>
      <c r="D71" s="24" t="s">
        <v>150</v>
      </c>
      <c r="E71" s="13">
        <v>7</v>
      </c>
      <c r="K71" s="13">
        <v>65</v>
      </c>
      <c r="L71" s="13">
        <v>153</v>
      </c>
      <c r="M71" s="13">
        <v>3</v>
      </c>
      <c r="O71" s="13">
        <v>6</v>
      </c>
      <c r="P71" s="13">
        <v>9</v>
      </c>
      <c r="Z71" s="13">
        <v>93</v>
      </c>
      <c r="AA71" s="13">
        <v>186</v>
      </c>
      <c r="AB71" s="13">
        <v>13</v>
      </c>
      <c r="AD71" s="13">
        <v>12</v>
      </c>
      <c r="AE71" s="13">
        <v>33</v>
      </c>
      <c r="AH71" s="13">
        <v>6</v>
      </c>
      <c r="AJ71" s="13">
        <f t="shared" si="28"/>
        <v>7</v>
      </c>
      <c r="AK71" s="13">
        <f t="shared" si="29"/>
        <v>0</v>
      </c>
      <c r="AL71" s="13">
        <f t="shared" si="30"/>
        <v>0</v>
      </c>
      <c r="AM71" s="13">
        <f t="shared" si="31"/>
        <v>0</v>
      </c>
      <c r="AN71" s="13">
        <f t="shared" si="32"/>
        <v>0</v>
      </c>
      <c r="AO71" s="13">
        <f t="shared" si="33"/>
        <v>0</v>
      </c>
      <c r="AP71" s="13">
        <f>(K71+Z71)-1</f>
        <v>157</v>
      </c>
      <c r="AQ71" s="13">
        <f t="shared" si="48"/>
        <v>339</v>
      </c>
      <c r="AR71" s="13">
        <f t="shared" si="35"/>
        <v>16</v>
      </c>
      <c r="AS71" s="13">
        <f t="shared" si="36"/>
        <v>0</v>
      </c>
      <c r="AT71" s="13">
        <f t="shared" si="37"/>
        <v>18</v>
      </c>
      <c r="AU71" s="13">
        <f t="shared" si="38"/>
        <v>42</v>
      </c>
      <c r="AV71" s="13">
        <f t="shared" si="39"/>
        <v>0</v>
      </c>
      <c r="AW71" s="13">
        <f t="shared" si="40"/>
        <v>0</v>
      </c>
      <c r="AY71" s="13">
        <v>0</v>
      </c>
      <c r="AZ71" s="13">
        <v>0</v>
      </c>
      <c r="BA71" s="13">
        <v>157</v>
      </c>
      <c r="BB71" s="13">
        <v>339</v>
      </c>
      <c r="BC71" s="13">
        <v>16</v>
      </c>
      <c r="BD71" s="13">
        <v>0</v>
      </c>
      <c r="BE71" s="13">
        <v>18</v>
      </c>
      <c r="BG71" s="13">
        <f t="shared" si="41"/>
        <v>173</v>
      </c>
      <c r="BH71" s="13">
        <f t="shared" si="42"/>
        <v>339</v>
      </c>
      <c r="BI71" s="13">
        <f t="shared" si="43"/>
        <v>18</v>
      </c>
      <c r="BK71" s="13">
        <v>173</v>
      </c>
      <c r="BL71" s="13">
        <v>339</v>
      </c>
      <c r="BM71" s="13">
        <v>18</v>
      </c>
      <c r="BO71" s="16">
        <f t="shared" si="44"/>
        <v>101.82148706995999</v>
      </c>
      <c r="BQ71" s="16">
        <f t="shared" si="45"/>
        <v>0.23020666765040113</v>
      </c>
      <c r="BR71" s="16">
        <f t="shared" si="46"/>
        <v>0.52236026272468783</v>
      </c>
      <c r="BS71" s="16">
        <f t="shared" si="47"/>
        <v>-0.75256693037508826</v>
      </c>
    </row>
  </sheetData>
  <autoFilter ref="A3:CC7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Sites</vt:lpstr>
      <vt:lpstr>Climate</vt:lpstr>
      <vt:lpstr>Vegetation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Angharad (2012)</cp:lastModifiedBy>
  <dcterms:created xsi:type="dcterms:W3CDTF">2017-07-13T16:22:10Z</dcterms:created>
  <dcterms:modified xsi:type="dcterms:W3CDTF">2018-12-17T13:37:22Z</dcterms:modified>
</cp:coreProperties>
</file>